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O:\СТРОЙКОНТРОЛЬ\Смоленск\1. Тендеры\8. Тендер 915 Кровля\"/>
    </mc:Choice>
  </mc:AlternateContent>
  <xr:revisionPtr revIDLastSave="0" documentId="13_ncr:1_{05EB772B-D24E-46E9-BEA6-D4B8C939E2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 (3)" sheetId="4" r:id="rId1"/>
    <sheet name="Лист1" sheetId="3" r:id="rId2"/>
  </sheets>
  <definedNames>
    <definedName name="_xlnm._FilterDatabase" localSheetId="0" hidden="1">'Лист1 (3)'!$A$9:$E$133</definedName>
    <definedName name="_xlnm.Print_Area" localSheetId="0">'Лист1 (3)'!$A$1:$D$148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4" l="1"/>
  <c r="D56" i="4"/>
  <c r="D120" i="4"/>
  <c r="D42" i="4" l="1"/>
  <c r="E12" i="4" l="1"/>
  <c r="D13" i="4"/>
  <c r="D17" i="4" s="1"/>
  <c r="D122" i="4"/>
  <c r="D143" i="4"/>
  <c r="D141" i="4"/>
  <c r="D140" i="4"/>
  <c r="D138" i="4"/>
  <c r="D133" i="4"/>
  <c r="D132" i="4"/>
  <c r="D130" i="4"/>
  <c r="D128" i="4"/>
  <c r="D127" i="4"/>
  <c r="D125" i="4"/>
  <c r="D110" i="4"/>
  <c r="D108" i="4"/>
  <c r="D15" i="4" l="1"/>
  <c r="D16" i="4"/>
  <c r="D106" i="4" l="1"/>
  <c r="D105" i="4"/>
  <c r="D103" i="4"/>
  <c r="D100" i="4"/>
  <c r="D101" i="4"/>
  <c r="D98" i="4"/>
  <c r="D97" i="4"/>
  <c r="D95" i="4"/>
  <c r="D92" i="4"/>
  <c r="D90" i="4"/>
  <c r="D76" i="4"/>
  <c r="D75" i="4"/>
  <c r="D73" i="4"/>
  <c r="D70" i="4"/>
  <c r="D66" i="4"/>
  <c r="D61" i="4"/>
  <c r="D35" i="4" l="1"/>
  <c r="D10" i="4"/>
  <c r="D88" i="4"/>
  <c r="D59" i="4"/>
  <c r="D33" i="4"/>
  <c r="D9" i="4" l="1"/>
</calcChain>
</file>

<file path=xl/sharedStrings.xml><?xml version="1.0" encoding="utf-8"?>
<sst xmlns="http://schemas.openxmlformats.org/spreadsheetml/2006/main" count="332" uniqueCount="179">
  <si>
    <t>м3</t>
  </si>
  <si>
    <t>№ п/п</t>
  </si>
  <si>
    <t>Наименование</t>
  </si>
  <si>
    <t>Ед. изм.</t>
  </si>
  <si>
    <t>Кол-во</t>
  </si>
  <si>
    <t>Основание:</t>
  </si>
  <si>
    <t>Объект: «Семейный физкультурно-оздоровительный комплекс «Термолэнд-Дельфин» по адресу: г. Смоленск, ул. Кутузова, д. 2Г</t>
  </si>
  <si>
    <t>Ведомость объемов работ (ВОР)</t>
  </si>
  <si>
    <t>2.</t>
  </si>
  <si>
    <t>3.</t>
  </si>
  <si>
    <t>1.</t>
  </si>
  <si>
    <t>4.</t>
  </si>
  <si>
    <t>2.2.</t>
  </si>
  <si>
    <t>2.3.</t>
  </si>
  <si>
    <t>1</t>
  </si>
  <si>
    <t>2.1.</t>
  </si>
  <si>
    <t>3.1.</t>
  </si>
  <si>
    <t>3.2.</t>
  </si>
  <si>
    <t>на выполнение работ по устройству кровельного покрытия здания.</t>
  </si>
  <si>
    <t>Устройство кровли.</t>
  </si>
  <si>
    <t>м2</t>
  </si>
  <si>
    <t>1.1.</t>
  </si>
  <si>
    <t>1.2.</t>
  </si>
  <si>
    <t>Укладка теплоизоляции из минераловатных плит 2 сл.</t>
  </si>
  <si>
    <t>1.3.</t>
  </si>
  <si>
    <t>кг</t>
  </si>
  <si>
    <t>Укладка полиэтиленовой пленки 1 сл.</t>
  </si>
  <si>
    <t>Пленка полиэтиленовая 200 мкр.</t>
  </si>
  <si>
    <t xml:space="preserve"> Унифлекс Вент ЭПВ" толщиной 3,0/3,7 мм</t>
  </si>
  <si>
    <t>Устройство цементно -песчаной армированной стяжки толщ. 50 мм</t>
  </si>
  <si>
    <t>Техноэласт Пламя СТОП толщ. 4,2 мм</t>
  </si>
  <si>
    <t>3.3.</t>
  </si>
  <si>
    <t>3.4.</t>
  </si>
  <si>
    <t>3.5.</t>
  </si>
  <si>
    <t>3.6.</t>
  </si>
  <si>
    <t>4.1.</t>
  </si>
  <si>
    <t>Устройство уклонообразующего слоя из керамзитобетона по уклону толщ от 50 до 200 мм</t>
  </si>
  <si>
    <t>4.2.</t>
  </si>
  <si>
    <t>4.3.</t>
  </si>
  <si>
    <t>4.4.</t>
  </si>
  <si>
    <t>4.5.</t>
  </si>
  <si>
    <t>4.6.</t>
  </si>
  <si>
    <t>4.7.</t>
  </si>
  <si>
    <t>Тротуарная плитка</t>
  </si>
  <si>
    <t>3.7.</t>
  </si>
  <si>
    <t>Устройство кровли тип ПН 1.2 ( кровля по фермам контруклон), RE 15</t>
  </si>
  <si>
    <t>Устройство кровли тип ПН 3 (эксплуатируемая кровля по ж/б плите), RE45</t>
  </si>
  <si>
    <t>5.</t>
  </si>
  <si>
    <t>5.1.</t>
  </si>
  <si>
    <t>5.2.</t>
  </si>
  <si>
    <t>5.3.</t>
  </si>
  <si>
    <t>3.8.</t>
  </si>
  <si>
    <t>Устройство кровель плоских из наплавляемых материалов в два слоя (Унифлекс Вент ЭПВ" толщиной 3,0/3,7 мм, Техноэласт Пламя СТОП толщ. 4,2 мм)</t>
  </si>
  <si>
    <t xml:space="preserve">ПВХ мембрана LOGICROOF V-RP с мех креплением дюбелями </t>
  </si>
  <si>
    <t>Укладка мембраны 1 сл.с мех креплением дюбелями (узел Технониколь) или аналог</t>
  </si>
  <si>
    <t>шт</t>
  </si>
  <si>
    <t>РД ГКО -1630/24-Р-АР2 изм. 5 зам. "Архитектурные решения. Кровля"</t>
  </si>
  <si>
    <t>Укладка пароизоляции с проклеиванием в 1 сл. ( с применением скотча)</t>
  </si>
  <si>
    <t>1 сл. Техноруф Н Проф" (g=100 кг/м3) или аналог толщ. 100 мм, S-974,4 м2</t>
  </si>
  <si>
    <t>ПВХ мембрана "LOGICROOF V-RP" с системой механического крепления в 1 слой</t>
  </si>
  <si>
    <t>Уголок из оц. Стали толщ. 0,7 мм</t>
  </si>
  <si>
    <t>Техноруф Н Проф" (g=100 кг/м3) толщ. 100 мм, S-221,3 м2</t>
  </si>
  <si>
    <t>Металлическкая рейка в шве</t>
  </si>
  <si>
    <t>пм</t>
  </si>
  <si>
    <t>Саморез сверлоконечный  5,5*35 мм с телескопическим крепежом</t>
  </si>
  <si>
    <t xml:space="preserve">Саморез сверлоконечный (с прессшайбой) Д4,2*25 мм </t>
  </si>
  <si>
    <t>Паробарьер СА 500 шириной 500 мм в 1 слой</t>
  </si>
  <si>
    <t xml:space="preserve">Рейка прижимная алюминиевая </t>
  </si>
  <si>
    <t>Саморез сверлоконечный 4,8*60 мм</t>
  </si>
  <si>
    <t>Телескопический крепежный элемент с сверлоконечный саморез Д4,8 мм</t>
  </si>
  <si>
    <t>Жидкий ПВХ</t>
  </si>
  <si>
    <t>Техноруф Н Проф" (g=100 кг/м3) толщ. 100 мм, S-53,0 м2</t>
  </si>
  <si>
    <t>Укладка пароизоляции  в 1 сл.</t>
  </si>
  <si>
    <t>Технобарьер или аналог</t>
  </si>
  <si>
    <t xml:space="preserve">Устройство цементно -песчаной армированной стяжки толщ. 50 мм, S- 868,72 м2 </t>
  </si>
  <si>
    <t>Цементно-песчаный раствор толщ 50 мм, М150</t>
  </si>
  <si>
    <t xml:space="preserve">Сетка дорожная 5Вр-1 100*100 мм, вес 1м2- 2,75 кг, ГОСТ 26633-2015, </t>
  </si>
  <si>
    <t>Огрунтовка по цементно-песчаной стяжки в 1 слой</t>
  </si>
  <si>
    <t xml:space="preserve"> Праймер Технониколь №8, расход 0,225 кг/м2</t>
  </si>
  <si>
    <t>Техноруф Н Проф" (g=100 кг/м3)  толщ. 100 мм, S- 113,98 м2</t>
  </si>
  <si>
    <t>Саморез сверлоконечный  Д4,8*L мм с телескопическим крепежом для рейки в шве (дюбель) (пр-ль Технониколь)</t>
  </si>
  <si>
    <t>Устройство настила из тротуарной плитки с регулируемой опорой 300*300*30 (h) мм</t>
  </si>
  <si>
    <t>Устройство кровли тип ПН 2 (не эксплуатируемая кровля по ж/б плите), RE45 (узел Технониколь)</t>
  </si>
  <si>
    <t>пм/м2</t>
  </si>
  <si>
    <t>77,62/32,28</t>
  </si>
  <si>
    <t>м2/м3</t>
  </si>
  <si>
    <t>1016,4/127,05</t>
  </si>
  <si>
    <t>Керамзитобетон</t>
  </si>
  <si>
    <t>Укладка теплоизоляции из минераловатных плит 2 слоя на S-868,72 м2</t>
  </si>
  <si>
    <t>Сетка дорожная 5Вр-1 100*100 мм, вес 1м2- 2,75 кг</t>
  </si>
  <si>
    <t>Огрунтовка цементно-песчаной стяжки в 1 слой</t>
  </si>
  <si>
    <t>Устройство кровель плоских из наплавляемых материалов: в 2 слоя (Техноэласт фундамент толщиной по 4 мм верхний и нижний слой или аналог)</t>
  </si>
  <si>
    <t>"XPS ТЕХНОНИКОЛЬ CARBON PROF" толщ 100 мм, 100 мм</t>
  </si>
  <si>
    <t>Укладка утеплителя V-203,28 м3 в 2 сл. и дренажной мембраны</t>
  </si>
  <si>
    <t>Щебень гравийный (фр. 5-10 мм)</t>
  </si>
  <si>
    <t>Укладка балласта из гравия толщ 210 мм, S-1016,4 м2</t>
  </si>
  <si>
    <t>Цементно-песчаный раствор, М150</t>
  </si>
  <si>
    <t>Устройство армированного основания из ЦПС толщ 50 мм</t>
  </si>
  <si>
    <t>Укладка мембраны "LOGICROOF V-RP" в 1 слой</t>
  </si>
  <si>
    <t>мембраны "LOGICROOF V-RP"</t>
  </si>
  <si>
    <t>Террасная доска  из ДПК (вельвет), цвет бежевый</t>
  </si>
  <si>
    <t xml:space="preserve">Технобарьер </t>
  </si>
  <si>
    <t>Укладка пароизоляции  в 1 слой.</t>
  </si>
  <si>
    <t>Устройство армированной цеметно-песчанной стяжки</t>
  </si>
  <si>
    <t>Грунтовка  -Праймер №08, расход 1м2-0,225 кг</t>
  </si>
  <si>
    <t>Нанесение праймера в 1 слой</t>
  </si>
  <si>
    <t>5.4.</t>
  </si>
  <si>
    <t>Укладка гидроизоляционного ковра в 2 слоя</t>
  </si>
  <si>
    <t>1 сл. Унифлекс Вент ЭПВ" -3,0/3,7 мм, Технониколь</t>
  </si>
  <si>
    <t>2 сл."Техноэласт Пламя СТОП- 4,2 мм, Технониколь</t>
  </si>
  <si>
    <t>козырек над входом №1 (К1)</t>
  </si>
  <si>
    <t>козырек над входом №2 (К2)</t>
  </si>
  <si>
    <t>5.5.</t>
  </si>
  <si>
    <t>5.6.</t>
  </si>
  <si>
    <t>5.7.</t>
  </si>
  <si>
    <t>5.8.</t>
  </si>
  <si>
    <t>1.4.</t>
  </si>
  <si>
    <t>Установка компенсатора из оцин. стали толщ. 0,7 мм, ГОСТ Р 51571-2000, Технониколь</t>
  </si>
  <si>
    <t>Устройство кровли тип ПН 1.1 (основная кровля по фермам), RE 15, узлы Технониколь</t>
  </si>
  <si>
    <t>Саморез сверлоконечный (с перссшайбой) Д4,2*25 мм</t>
  </si>
  <si>
    <t>42,98/3,22</t>
  </si>
  <si>
    <t>Утеплитель Техноруф Проф толщ 0,07 мм, шир. 500 мм</t>
  </si>
  <si>
    <t>Металлическая рейка в шве</t>
  </si>
  <si>
    <t>Паробарьер СА 500, шир. 500 мм</t>
  </si>
  <si>
    <t>Укладка террасной доски из ДПК , разм. 152*28 мм с креплением в комплекте  (в т.ч. алюминиевые лаги, кляймеры, регулируемые опоры, вершины, резиновые подкладки под опоры, ЦПС толщ 40 мм, равнополочный уголок и соединитель для алюм. лаги)</t>
  </si>
  <si>
    <t>Укладка пароизоляции с проклеиванием в 1 сл. (с применением скотча)</t>
  </si>
  <si>
    <t xml:space="preserve">Козырьки тип ПН4, RE 15 </t>
  </si>
  <si>
    <t>5.9.</t>
  </si>
  <si>
    <t>1.5.</t>
  </si>
  <si>
    <t>Монтаж фасонных изделий</t>
  </si>
  <si>
    <t>2.4.</t>
  </si>
  <si>
    <t>4.8.</t>
  </si>
  <si>
    <t>Монтаж фасонных элементов</t>
  </si>
  <si>
    <t xml:space="preserve">Устройство деформационных швов </t>
  </si>
  <si>
    <t>без расхода</t>
  </si>
  <si>
    <t xml:space="preserve">Уголок из. Оц. Стали толщ. 0,7 мм, </t>
  </si>
  <si>
    <t>2.5.</t>
  </si>
  <si>
    <t>Алюминиевая лага HILST PRO 60*40*4000 мм</t>
  </si>
  <si>
    <t>Кляймер HILST FIX prof 3D start</t>
  </si>
  <si>
    <t xml:space="preserve">Кляймер HILST FIX prof 3D </t>
  </si>
  <si>
    <t>Регулируемая опора HILST LIFT self-leveling (35-530 мм)</t>
  </si>
  <si>
    <t>Вершина для алюминиевой лаги</t>
  </si>
  <si>
    <t>Резиновая подкладка HILST под основание опоры</t>
  </si>
  <si>
    <t>Цементно-песчаная стяжка -40 мм</t>
  </si>
  <si>
    <t>Равнополочный уголок HILST 56*56 мм</t>
  </si>
  <si>
    <t>Соединитель для алюминиевой лаги HILST Connector 3D PRO</t>
  </si>
  <si>
    <t>5.10.</t>
  </si>
  <si>
    <t>3.9.</t>
  </si>
  <si>
    <t>3.10.</t>
  </si>
  <si>
    <t xml:space="preserve">Грунтовка  -Праймер №08, расход 1м2-0,225 кг, Технониколь </t>
  </si>
  <si>
    <t>Компенсатор из. Оц. стали шир. 500 мм, толщ. 0,7 мм, RAL 7035</t>
  </si>
  <si>
    <t>Изделие оцинкованное, сталь толщ. 0,7 мм, RAL 9002, ГОСТ 1491880*, вес 5,7 кг/м2</t>
  </si>
  <si>
    <t>Изделия оцинкованные сталь толщ. 0,7 мм, RAL 9002, ГОСТ 1491880*, вес 5,7 кг/м2</t>
  </si>
  <si>
    <t>Изделия оцинкованные сталь толщ. 0,7 мм, RAL 7035, ГОСТ 1491880*, вес 5,7 кг/м2</t>
  </si>
  <si>
    <t>Оцинкованная сталь толщ. 0,7 мм, RAL 9002, ГОСТ 1491880*, вес 5,7 кг/м2</t>
  </si>
  <si>
    <t>Оцинкованная сталь толщ. 0,7 мм, RAL 7035, ГОСТ 1491880*, вес 5,7 кг/м2</t>
  </si>
  <si>
    <t>139,2 пм</t>
  </si>
  <si>
    <t>Устройство примыканий к сэндвич-панелям ( по оси А-520 мм, по оси ВА -850 мм</t>
  </si>
  <si>
    <t>Керамзитовый гравий, S-868,72 м2,</t>
  </si>
  <si>
    <t>Фартук из ПВХ мембраны ( 98,5 пм)</t>
  </si>
  <si>
    <t>Фартук из ПВХ мембраны - "LOGICROOF V-RP", дл. -58,4 пм</t>
  </si>
  <si>
    <t>Укладка мембраны 1 сл.  с мех креплением дюбелями (узел Технониколь)  (система механического крепления в один слой)</t>
  </si>
  <si>
    <t>1 сл. Техноруф Н Проф" (g=100 кг/м3)  толщ. 100 мм</t>
  </si>
  <si>
    <t xml:space="preserve">2 сл."Техноруф В Экстра" (g=170 кг/м3) толщ. 100 мм, </t>
  </si>
  <si>
    <t>Паробарьер СФ1000</t>
  </si>
  <si>
    <t>2 сл."Техноруф В Экстра" (g=170 кг/м3) толщ. 50 мм</t>
  </si>
  <si>
    <t>клиновидная изоляция Техноруф Н Проф Клин" (g=120 кг/м3)  по уклону толщ 55-80 мм</t>
  </si>
  <si>
    <t>2 сл."Техноруф В Экстра" (g=170 кг/м3) толщ. 100 мм</t>
  </si>
  <si>
    <t xml:space="preserve"> ГИ нижний слой "Техноэласт фундамент" толщ. 4 мм </t>
  </si>
  <si>
    <t xml:space="preserve"> ГИ вехний слой "Техноэласт фундамент" толщ. 4 мм </t>
  </si>
  <si>
    <t>Профилированная  дренажная мембрана "PLANTER geo" в 1 слой</t>
  </si>
  <si>
    <t>л</t>
  </si>
  <si>
    <t xml:space="preserve">Паробарьер СФ1000 </t>
  </si>
  <si>
    <t>868,72/108,59</t>
  </si>
  <si>
    <t>Устройство уклонообразующего слоя из керамзитового гравия от 50 до 200 мм</t>
  </si>
  <si>
    <t>Монтаж фасонных изделий парапетов</t>
  </si>
  <si>
    <r>
      <t>Изделия оцинкованные сталь толщ.</t>
    </r>
    <r>
      <rPr>
        <sz val="12"/>
        <rFont val="Times New Roman"/>
        <family val="1"/>
        <charset val="204"/>
      </rPr>
      <t xml:space="preserve"> 4,0</t>
    </r>
    <r>
      <rPr>
        <sz val="12"/>
        <color theme="1"/>
        <rFont val="Times New Roman"/>
        <family val="1"/>
        <charset val="204"/>
      </rPr>
      <t xml:space="preserve"> мм, RAL 7035, ГОСТ 1491880*, вес 31,4 кг/м2</t>
    </r>
  </si>
  <si>
    <t xml:space="preserve">Устройство примыканий к сэндвич-панелям </t>
  </si>
  <si>
    <t>Узлы примыкания к сэндвич-панелям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</si>
</sst>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name val="Calibri"/>
      <family val="2"/>
      <scheme val="minor"/>
    </font>
    <font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9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" fontId="6" fillId="0" borderId="1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16" fontId="9" fillId="4" borderId="1" xfId="0" applyNumberFormat="1" applyFont="1" applyFill="1" applyBorder="1" applyAlignment="1">
      <alignment horizontal="center" vertical="center"/>
    </xf>
    <xf numFmtId="49" fontId="1" fillId="4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11" fillId="0" borderId="1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2" fontId="8" fillId="3" borderId="0" xfId="0" applyNumberFormat="1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/>
    </xf>
    <xf numFmtId="49" fontId="1" fillId="5" borderId="1" xfId="1" applyNumberFormat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4" fontId="1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" fontId="12" fillId="5" borderId="1" xfId="0" applyNumberFormat="1" applyFont="1" applyFill="1" applyBorder="1" applyAlignment="1">
      <alignment horizontal="center" vertical="center"/>
    </xf>
    <xf numFmtId="0" fontId="12" fillId="6" borderId="0" xfId="0" applyFont="1" applyFill="1" applyAlignment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4" fontId="5" fillId="7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" xfId="2" xr:uid="{FA60F43A-3D3F-4CDF-B04D-AAB87A931166}"/>
    <cellStyle name="Обычный" xfId="0" builtinId="0"/>
    <cellStyle name="Обычный 2 6" xfId="1" xr:uid="{AAD5B3BB-2837-4999-8AA3-A3597F9AB7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8A6E7-6B57-48F1-89B8-5E1F1EC71A53}">
  <sheetPr>
    <outlinePr summaryBelow="0" summaryRight="0"/>
  </sheetPr>
  <dimension ref="A1:E148"/>
  <sheetViews>
    <sheetView tabSelected="1" view="pageBreakPreview" topLeftCell="A70" zoomScale="85" zoomScaleNormal="85" zoomScaleSheetLayoutView="85" workbookViewId="0">
      <selection activeCell="G85" sqref="G85"/>
    </sheetView>
  </sheetViews>
  <sheetFormatPr defaultRowHeight="15.75" outlineLevelRow="1" x14ac:dyDescent="0.25"/>
  <cols>
    <col min="1" max="1" width="6.85546875" style="3" customWidth="1"/>
    <col min="2" max="2" width="78.5703125" style="4" customWidth="1"/>
    <col min="3" max="3" width="8" style="5" bestFit="1" customWidth="1"/>
    <col min="4" max="4" width="14.5703125" style="9" customWidth="1"/>
    <col min="5" max="5" width="14.28515625" style="1" customWidth="1"/>
    <col min="6" max="16384" width="9.140625" style="1"/>
  </cols>
  <sheetData>
    <row r="1" spans="1:5" x14ac:dyDescent="0.25">
      <c r="A1" s="78" t="s">
        <v>7</v>
      </c>
      <c r="B1" s="78"/>
      <c r="C1" s="78"/>
      <c r="D1" s="78"/>
    </row>
    <row r="2" spans="1:5" ht="33.75" customHeight="1" x14ac:dyDescent="0.25">
      <c r="A2" s="78" t="s">
        <v>18</v>
      </c>
      <c r="B2" s="78"/>
      <c r="C2" s="78"/>
      <c r="D2" s="78"/>
    </row>
    <row r="3" spans="1:5" s="2" customFormat="1" ht="7.5" customHeight="1" x14ac:dyDescent="0.25">
      <c r="A3" s="78"/>
      <c r="B3" s="78"/>
      <c r="C3" s="78"/>
      <c r="D3" s="78"/>
    </row>
    <row r="4" spans="1:5" s="50" customFormat="1" ht="35.25" customHeight="1" x14ac:dyDescent="0.25">
      <c r="A4" s="78" t="s">
        <v>6</v>
      </c>
      <c r="B4" s="78"/>
      <c r="C4" s="78"/>
      <c r="D4" s="78"/>
    </row>
    <row r="5" spans="1:5" x14ac:dyDescent="0.25">
      <c r="B5" s="4" t="s">
        <v>5</v>
      </c>
      <c r="D5" s="6"/>
    </row>
    <row r="6" spans="1:5" ht="24" customHeight="1" x14ac:dyDescent="0.25">
      <c r="A6" s="3" t="s">
        <v>14</v>
      </c>
      <c r="B6" s="77" t="s">
        <v>56</v>
      </c>
      <c r="C6" s="77"/>
      <c r="D6" s="77"/>
    </row>
    <row r="7" spans="1:5" ht="11.25" customHeight="1" x14ac:dyDescent="0.25">
      <c r="B7" s="51"/>
      <c r="C7" s="51"/>
      <c r="D7" s="51"/>
    </row>
    <row r="8" spans="1:5" s="13" customFormat="1" ht="28.5" x14ac:dyDescent="0.25">
      <c r="A8" s="10" t="s">
        <v>1</v>
      </c>
      <c r="B8" s="11" t="s">
        <v>2</v>
      </c>
      <c r="C8" s="11" t="s">
        <v>3</v>
      </c>
      <c r="D8" s="12" t="s">
        <v>4</v>
      </c>
    </row>
    <row r="9" spans="1:5" s="13" customFormat="1" ht="20.25" customHeight="1" x14ac:dyDescent="0.25">
      <c r="A9" s="20"/>
      <c r="B9" s="21" t="s">
        <v>19</v>
      </c>
      <c r="C9" s="22" t="s">
        <v>20</v>
      </c>
      <c r="D9" s="23">
        <f>D10+D33+D59+D88</f>
        <v>4094.4500000000003</v>
      </c>
    </row>
    <row r="10" spans="1:5" s="7" customFormat="1" ht="29.25" customHeight="1" x14ac:dyDescent="0.25">
      <c r="A10" s="41" t="s">
        <v>10</v>
      </c>
      <c r="B10" s="42" t="s">
        <v>118</v>
      </c>
      <c r="C10" s="43" t="s">
        <v>20</v>
      </c>
      <c r="D10" s="44">
        <f>D11</f>
        <v>1167.6300000000001</v>
      </c>
    </row>
    <row r="11" spans="1:5" s="7" customFormat="1" outlineLevel="1" x14ac:dyDescent="0.25">
      <c r="A11" s="8" t="s">
        <v>21</v>
      </c>
      <c r="B11" s="45" t="s">
        <v>125</v>
      </c>
      <c r="C11" s="27" t="s">
        <v>20</v>
      </c>
      <c r="D11" s="30">
        <v>1167.6300000000001</v>
      </c>
      <c r="E11" s="24"/>
    </row>
    <row r="12" spans="1:5" s="7" customFormat="1" outlineLevel="1" x14ac:dyDescent="0.25">
      <c r="A12" s="8"/>
      <c r="B12" s="47" t="s">
        <v>164</v>
      </c>
      <c r="C12" s="25" t="s">
        <v>20</v>
      </c>
      <c r="D12" s="33">
        <v>1196.9000000000001</v>
      </c>
      <c r="E12" s="24">
        <f>D12/D11</f>
        <v>1.0250678725281124</v>
      </c>
    </row>
    <row r="13" spans="1:5" s="7" customFormat="1" outlineLevel="1" x14ac:dyDescent="0.25">
      <c r="A13" s="8" t="s">
        <v>22</v>
      </c>
      <c r="B13" s="46" t="s">
        <v>23</v>
      </c>
      <c r="C13" s="27" t="s">
        <v>20</v>
      </c>
      <c r="D13" s="30">
        <f>D11</f>
        <v>1167.6300000000001</v>
      </c>
      <c r="E13" s="24"/>
    </row>
    <row r="14" spans="1:5" ht="19.5" customHeight="1" outlineLevel="1" x14ac:dyDescent="0.25">
      <c r="A14" s="14"/>
      <c r="B14" s="15" t="s">
        <v>69</v>
      </c>
      <c r="C14" s="16" t="s">
        <v>55</v>
      </c>
      <c r="D14" s="38">
        <v>400</v>
      </c>
    </row>
    <row r="15" spans="1:5" ht="21" customHeight="1" outlineLevel="1" x14ac:dyDescent="0.25">
      <c r="A15" s="18"/>
      <c r="B15" s="48" t="s">
        <v>162</v>
      </c>
      <c r="C15" s="36" t="s">
        <v>0</v>
      </c>
      <c r="D15" s="37">
        <f>D13*0.1</f>
        <v>116.76300000000002</v>
      </c>
    </row>
    <row r="16" spans="1:5" ht="21.75" customHeight="1" outlineLevel="1" x14ac:dyDescent="0.25">
      <c r="A16" s="14"/>
      <c r="B16" s="48" t="s">
        <v>163</v>
      </c>
      <c r="C16" s="36" t="s">
        <v>0</v>
      </c>
      <c r="D16" s="37">
        <f>D13*0.1</f>
        <v>116.76300000000002</v>
      </c>
    </row>
    <row r="17" spans="1:5" ht="31.5" outlineLevel="1" x14ac:dyDescent="0.25">
      <c r="A17" s="71" t="s">
        <v>24</v>
      </c>
      <c r="B17" s="28" t="s">
        <v>161</v>
      </c>
      <c r="C17" s="17" t="s">
        <v>20</v>
      </c>
      <c r="D17" s="32">
        <f>D13</f>
        <v>1167.6300000000001</v>
      </c>
      <c r="E17" s="70"/>
    </row>
    <row r="18" spans="1:5" ht="25.5" customHeight="1" outlineLevel="1" x14ac:dyDescent="0.25">
      <c r="A18" s="14"/>
      <c r="B18" s="15" t="s">
        <v>53</v>
      </c>
      <c r="C18" s="16" t="s">
        <v>20</v>
      </c>
      <c r="D18" s="38">
        <v>1211.9000000000001</v>
      </c>
    </row>
    <row r="19" spans="1:5" ht="17.25" customHeight="1" outlineLevel="1" x14ac:dyDescent="0.25">
      <c r="A19" s="67" t="s">
        <v>116</v>
      </c>
      <c r="B19" s="53" t="s">
        <v>133</v>
      </c>
      <c r="C19" s="55"/>
      <c r="D19" s="56"/>
    </row>
    <row r="20" spans="1:5" ht="30" customHeight="1" outlineLevel="1" x14ac:dyDescent="0.25">
      <c r="A20" s="18"/>
      <c r="B20" s="28" t="s">
        <v>117</v>
      </c>
      <c r="C20" s="17" t="s">
        <v>63</v>
      </c>
      <c r="D20" s="40">
        <v>79.61</v>
      </c>
    </row>
    <row r="21" spans="1:5" ht="18" customHeight="1" outlineLevel="1" x14ac:dyDescent="0.25">
      <c r="A21" s="14"/>
      <c r="B21" s="15" t="s">
        <v>150</v>
      </c>
      <c r="C21" s="16" t="s">
        <v>20</v>
      </c>
      <c r="D21" s="38">
        <v>42.98</v>
      </c>
      <c r="E21" s="1" t="s">
        <v>134</v>
      </c>
    </row>
    <row r="22" spans="1:5" ht="16.5" customHeight="1" outlineLevel="1" x14ac:dyDescent="0.25">
      <c r="A22" s="14"/>
      <c r="B22" s="15" t="s">
        <v>119</v>
      </c>
      <c r="C22" s="16" t="s">
        <v>55</v>
      </c>
      <c r="D22" s="38">
        <v>147</v>
      </c>
    </row>
    <row r="23" spans="1:5" ht="15" customHeight="1" outlineLevel="1" x14ac:dyDescent="0.25">
      <c r="A23" s="14"/>
      <c r="B23" s="15" t="s">
        <v>121</v>
      </c>
      <c r="C23" s="16" t="s">
        <v>85</v>
      </c>
      <c r="D23" s="38" t="s">
        <v>120</v>
      </c>
    </row>
    <row r="24" spans="1:5" ht="43.5" customHeight="1" outlineLevel="1" x14ac:dyDescent="0.25">
      <c r="A24" s="67" t="s">
        <v>128</v>
      </c>
      <c r="B24" s="53" t="s">
        <v>157</v>
      </c>
      <c r="C24" s="55" t="s">
        <v>63</v>
      </c>
      <c r="D24" s="69">
        <v>29.24</v>
      </c>
    </row>
    <row r="25" spans="1:5" ht="19.5" customHeight="1" outlineLevel="1" x14ac:dyDescent="0.25">
      <c r="A25" s="14"/>
      <c r="B25" s="15" t="s">
        <v>122</v>
      </c>
      <c r="C25" s="16" t="s">
        <v>63</v>
      </c>
      <c r="D25" s="38">
        <v>58.52</v>
      </c>
    </row>
    <row r="26" spans="1:5" ht="19.5" customHeight="1" outlineLevel="1" x14ac:dyDescent="0.25">
      <c r="A26" s="14"/>
      <c r="B26" s="15" t="s">
        <v>135</v>
      </c>
      <c r="C26" s="16" t="s">
        <v>20</v>
      </c>
      <c r="D26" s="38">
        <v>29.24</v>
      </c>
    </row>
    <row r="27" spans="1:5" ht="19.5" customHeight="1" outlineLevel="1" x14ac:dyDescent="0.25">
      <c r="A27" s="14"/>
      <c r="B27" s="15" t="s">
        <v>123</v>
      </c>
      <c r="C27" s="16" t="s">
        <v>20</v>
      </c>
      <c r="D27" s="38">
        <v>29.24</v>
      </c>
    </row>
    <row r="28" spans="1:5" ht="19.5" customHeight="1" outlineLevel="1" x14ac:dyDescent="0.25">
      <c r="A28" s="14"/>
      <c r="B28" s="15" t="s">
        <v>68</v>
      </c>
      <c r="C28" s="16" t="s">
        <v>55</v>
      </c>
      <c r="D28" s="38">
        <v>147</v>
      </c>
    </row>
    <row r="29" spans="1:5" ht="19.5" customHeight="1" outlineLevel="1" x14ac:dyDescent="0.25">
      <c r="A29" s="14"/>
      <c r="B29" s="15" t="s">
        <v>69</v>
      </c>
      <c r="C29" s="16" t="s">
        <v>55</v>
      </c>
      <c r="D29" s="38">
        <v>147</v>
      </c>
    </row>
    <row r="30" spans="1:5" ht="19.5" customHeight="1" outlineLevel="1" x14ac:dyDescent="0.25">
      <c r="A30" s="18" t="s">
        <v>128</v>
      </c>
      <c r="B30" s="28" t="s">
        <v>129</v>
      </c>
      <c r="C30" s="17" t="s">
        <v>20</v>
      </c>
      <c r="D30" s="40">
        <f>D31+D32</f>
        <v>196.03</v>
      </c>
    </row>
    <row r="31" spans="1:5" ht="24.75" customHeight="1" outlineLevel="1" x14ac:dyDescent="0.25">
      <c r="A31" s="18"/>
      <c r="B31" s="28" t="s">
        <v>155</v>
      </c>
      <c r="C31" s="17" t="s">
        <v>20</v>
      </c>
      <c r="D31" s="40">
        <v>22.43</v>
      </c>
    </row>
    <row r="32" spans="1:5" ht="25.5" customHeight="1" outlineLevel="1" x14ac:dyDescent="0.25">
      <c r="A32" s="18"/>
      <c r="B32" s="28" t="s">
        <v>154</v>
      </c>
      <c r="C32" s="17" t="s">
        <v>20</v>
      </c>
      <c r="D32" s="40">
        <v>173.6</v>
      </c>
    </row>
    <row r="33" spans="1:5" s="7" customFormat="1" ht="22.5" customHeight="1" x14ac:dyDescent="0.25">
      <c r="A33" s="57" t="s">
        <v>8</v>
      </c>
      <c r="B33" s="58" t="s">
        <v>45</v>
      </c>
      <c r="C33" s="59" t="s">
        <v>20</v>
      </c>
      <c r="D33" s="60">
        <f>D34</f>
        <v>974.4</v>
      </c>
    </row>
    <row r="34" spans="1:5" s="7" customFormat="1" ht="19.5" customHeight="1" outlineLevel="1" x14ac:dyDescent="0.25">
      <c r="A34" s="8" t="s">
        <v>15</v>
      </c>
      <c r="B34" s="45" t="s">
        <v>57</v>
      </c>
      <c r="C34" s="27" t="s">
        <v>20</v>
      </c>
      <c r="D34" s="30">
        <v>974.4</v>
      </c>
      <c r="E34" s="24"/>
    </row>
    <row r="35" spans="1:5" s="7" customFormat="1" outlineLevel="1" x14ac:dyDescent="0.25">
      <c r="A35" s="8"/>
      <c r="B35" s="47" t="s">
        <v>172</v>
      </c>
      <c r="C35" s="25" t="s">
        <v>20</v>
      </c>
      <c r="D35" s="33">
        <f>D34*1.1</f>
        <v>1071.8400000000001</v>
      </c>
      <c r="E35" s="24"/>
    </row>
    <row r="36" spans="1:5" s="7" customFormat="1" outlineLevel="1" x14ac:dyDescent="0.25">
      <c r="A36" s="8" t="s">
        <v>12</v>
      </c>
      <c r="B36" s="46" t="s">
        <v>23</v>
      </c>
      <c r="C36" s="27" t="s">
        <v>20</v>
      </c>
      <c r="D36" s="63">
        <v>974.4</v>
      </c>
      <c r="E36" s="24"/>
    </row>
    <row r="37" spans="1:5" s="7" customFormat="1" outlineLevel="1" x14ac:dyDescent="0.25">
      <c r="A37" s="8"/>
      <c r="B37" s="39" t="s">
        <v>69</v>
      </c>
      <c r="C37" s="25" t="s">
        <v>55</v>
      </c>
      <c r="D37" s="26">
        <v>400</v>
      </c>
      <c r="E37" s="24"/>
    </row>
    <row r="38" spans="1:5" ht="30" customHeight="1" outlineLevel="1" x14ac:dyDescent="0.25">
      <c r="A38" s="18"/>
      <c r="B38" s="48" t="s">
        <v>58</v>
      </c>
      <c r="C38" s="16" t="s">
        <v>0</v>
      </c>
      <c r="D38" s="31">
        <v>97.44</v>
      </c>
    </row>
    <row r="39" spans="1:5" ht="35.25" customHeight="1" outlineLevel="1" x14ac:dyDescent="0.25">
      <c r="A39" s="18"/>
      <c r="B39" s="48" t="s">
        <v>166</v>
      </c>
      <c r="C39" s="16" t="s">
        <v>0</v>
      </c>
      <c r="D39" s="31">
        <v>65.77</v>
      </c>
    </row>
    <row r="40" spans="1:5" ht="21.75" customHeight="1" outlineLevel="1" x14ac:dyDescent="0.25">
      <c r="A40" s="14"/>
      <c r="B40" s="48" t="s">
        <v>165</v>
      </c>
      <c r="C40" s="16" t="s">
        <v>0</v>
      </c>
      <c r="D40" s="31">
        <v>48.72</v>
      </c>
    </row>
    <row r="41" spans="1:5" ht="31.5" outlineLevel="1" x14ac:dyDescent="0.25">
      <c r="A41" s="18" t="s">
        <v>13</v>
      </c>
      <c r="B41" s="28" t="s">
        <v>54</v>
      </c>
      <c r="C41" s="17" t="s">
        <v>20</v>
      </c>
      <c r="D41" s="32">
        <v>1178.6500000000001</v>
      </c>
    </row>
    <row r="42" spans="1:5" ht="28.5" customHeight="1" outlineLevel="1" x14ac:dyDescent="0.25">
      <c r="A42" s="14"/>
      <c r="B42" s="35" t="s">
        <v>59</v>
      </c>
      <c r="C42" s="16" t="s">
        <v>20</v>
      </c>
      <c r="D42" s="31">
        <f>D41*1.1</f>
        <v>1296.5150000000001</v>
      </c>
    </row>
    <row r="43" spans="1:5" ht="42.75" customHeight="1" outlineLevel="1" x14ac:dyDescent="0.25">
      <c r="A43" s="14" t="s">
        <v>130</v>
      </c>
      <c r="B43" s="61" t="s">
        <v>177</v>
      </c>
      <c r="C43" s="55" t="s">
        <v>20</v>
      </c>
      <c r="D43" s="69">
        <v>105.38</v>
      </c>
    </row>
    <row r="44" spans="1:5" ht="24.75" customHeight="1" outlineLevel="1" x14ac:dyDescent="0.25">
      <c r="A44" s="14"/>
      <c r="B44" s="52" t="s">
        <v>60</v>
      </c>
      <c r="C44" s="16" t="s">
        <v>20</v>
      </c>
      <c r="D44" s="31">
        <v>105.38</v>
      </c>
    </row>
    <row r="45" spans="1:5" ht="16.5" customHeight="1" outlineLevel="1" x14ac:dyDescent="0.25">
      <c r="A45" s="14"/>
      <c r="B45" s="39" t="s">
        <v>64</v>
      </c>
      <c r="C45" s="16" t="s">
        <v>55</v>
      </c>
      <c r="D45" s="31">
        <v>648</v>
      </c>
    </row>
    <row r="46" spans="1:5" ht="16.5" customHeight="1" outlineLevel="1" x14ac:dyDescent="0.25">
      <c r="A46" s="74"/>
      <c r="B46" s="52" t="s">
        <v>66</v>
      </c>
      <c r="C46" s="16" t="s">
        <v>20</v>
      </c>
      <c r="D46" s="31">
        <v>105.38</v>
      </c>
    </row>
    <row r="47" spans="1:5" ht="16.5" customHeight="1" outlineLevel="1" x14ac:dyDescent="0.25">
      <c r="A47" s="14"/>
      <c r="B47" s="39" t="s">
        <v>71</v>
      </c>
      <c r="C47" s="16" t="s">
        <v>0</v>
      </c>
      <c r="D47" s="31">
        <v>5.3</v>
      </c>
    </row>
    <row r="48" spans="1:5" ht="16.5" customHeight="1" outlineLevel="1" x14ac:dyDescent="0.25">
      <c r="A48" s="14"/>
      <c r="B48" s="39" t="s">
        <v>62</v>
      </c>
      <c r="C48" s="16" t="s">
        <v>63</v>
      </c>
      <c r="D48" s="31">
        <v>210.76</v>
      </c>
    </row>
    <row r="49" spans="1:5" ht="16.5" customHeight="1" outlineLevel="1" x14ac:dyDescent="0.25">
      <c r="A49" s="14"/>
      <c r="B49" s="39" t="s">
        <v>65</v>
      </c>
      <c r="C49" s="16" t="s">
        <v>55</v>
      </c>
      <c r="D49" s="31">
        <v>1022</v>
      </c>
    </row>
    <row r="50" spans="1:5" ht="16.5" customHeight="1" outlineLevel="1" x14ac:dyDescent="0.25">
      <c r="A50" s="14"/>
      <c r="B50" s="39" t="s">
        <v>61</v>
      </c>
      <c r="C50" s="16" t="s">
        <v>0</v>
      </c>
      <c r="D50" s="31">
        <v>22.13</v>
      </c>
    </row>
    <row r="51" spans="1:5" ht="16.5" customHeight="1" outlineLevel="1" x14ac:dyDescent="0.25">
      <c r="A51" s="14"/>
      <c r="B51" s="39" t="s">
        <v>67</v>
      </c>
      <c r="C51" s="16" t="s">
        <v>63</v>
      </c>
      <c r="D51" s="31">
        <v>210.76</v>
      </c>
    </row>
    <row r="52" spans="1:5" ht="16.5" customHeight="1" outlineLevel="1" x14ac:dyDescent="0.25">
      <c r="A52" s="14"/>
      <c r="B52" s="39" t="s">
        <v>68</v>
      </c>
      <c r="C52" s="16" t="s">
        <v>55</v>
      </c>
      <c r="D52" s="31">
        <v>1022</v>
      </c>
    </row>
    <row r="53" spans="1:5" ht="16.5" customHeight="1" outlineLevel="1" x14ac:dyDescent="0.25">
      <c r="A53" s="14"/>
      <c r="B53" s="39" t="s">
        <v>69</v>
      </c>
      <c r="C53" s="16" t="s">
        <v>55</v>
      </c>
      <c r="D53" s="31">
        <v>127</v>
      </c>
    </row>
    <row r="54" spans="1:5" ht="16.5" customHeight="1" outlineLevel="1" x14ac:dyDescent="0.25">
      <c r="A54" s="72"/>
      <c r="B54" s="39" t="s">
        <v>70</v>
      </c>
      <c r="C54" s="16" t="s">
        <v>171</v>
      </c>
      <c r="D54" s="31">
        <v>6</v>
      </c>
    </row>
    <row r="55" spans="1:5" ht="21.75" customHeight="1" outlineLevel="1" x14ac:dyDescent="0.25">
      <c r="A55" s="72"/>
      <c r="B55" s="39" t="s">
        <v>159</v>
      </c>
      <c r="C55" s="16" t="s">
        <v>20</v>
      </c>
      <c r="D55" s="31">
        <v>30</v>
      </c>
      <c r="E55" s="1" t="s">
        <v>63</v>
      </c>
    </row>
    <row r="56" spans="1:5" ht="16.5" customHeight="1" outlineLevel="1" x14ac:dyDescent="0.25">
      <c r="A56" s="18" t="s">
        <v>136</v>
      </c>
      <c r="B56" s="68" t="s">
        <v>175</v>
      </c>
      <c r="C56" s="17" t="s">
        <v>20</v>
      </c>
      <c r="D56" s="32">
        <f>D57+D58</f>
        <v>23.080000000000002</v>
      </c>
    </row>
    <row r="57" spans="1:5" ht="34.5" customHeight="1" outlineLevel="1" x14ac:dyDescent="0.25">
      <c r="A57" s="18"/>
      <c r="B57" s="28" t="s">
        <v>153</v>
      </c>
      <c r="C57" s="17" t="s">
        <v>20</v>
      </c>
      <c r="D57" s="32">
        <v>22.44</v>
      </c>
    </row>
    <row r="58" spans="1:5" ht="28.5" customHeight="1" outlineLevel="1" x14ac:dyDescent="0.25">
      <c r="A58" s="18"/>
      <c r="B58" s="28" t="s">
        <v>176</v>
      </c>
      <c r="C58" s="17" t="s">
        <v>20</v>
      </c>
      <c r="D58" s="32">
        <v>0.64</v>
      </c>
    </row>
    <row r="59" spans="1:5" s="7" customFormat="1" ht="36" customHeight="1" x14ac:dyDescent="0.25">
      <c r="A59" s="41" t="s">
        <v>9</v>
      </c>
      <c r="B59" s="42" t="s">
        <v>82</v>
      </c>
      <c r="C59" s="43" t="s">
        <v>20</v>
      </c>
      <c r="D59" s="44">
        <f>D60</f>
        <v>936.02</v>
      </c>
    </row>
    <row r="60" spans="1:5" s="7" customFormat="1" outlineLevel="1" x14ac:dyDescent="0.25">
      <c r="A60" s="8" t="s">
        <v>16</v>
      </c>
      <c r="B60" s="45" t="s">
        <v>72</v>
      </c>
      <c r="C60" s="27" t="s">
        <v>20</v>
      </c>
      <c r="D60" s="30">
        <v>936.02</v>
      </c>
      <c r="E60" s="24"/>
    </row>
    <row r="61" spans="1:5" s="7" customFormat="1" outlineLevel="1" x14ac:dyDescent="0.25">
      <c r="A61" s="8"/>
      <c r="B61" s="47" t="s">
        <v>73</v>
      </c>
      <c r="C61" s="25" t="s">
        <v>20</v>
      </c>
      <c r="D61" s="33">
        <f>D60*1.1</f>
        <v>1029.6220000000001</v>
      </c>
      <c r="E61" s="24"/>
    </row>
    <row r="62" spans="1:5" s="7" customFormat="1" outlineLevel="1" x14ac:dyDescent="0.25">
      <c r="A62" s="8" t="s">
        <v>17</v>
      </c>
      <c r="B62" s="45" t="s">
        <v>88</v>
      </c>
      <c r="C62" s="27" t="s">
        <v>20</v>
      </c>
      <c r="D62" s="75">
        <v>868.72</v>
      </c>
      <c r="E62" s="24"/>
    </row>
    <row r="63" spans="1:5" ht="21" customHeight="1" outlineLevel="1" x14ac:dyDescent="0.25">
      <c r="A63" s="18"/>
      <c r="B63" s="48" t="s">
        <v>162</v>
      </c>
      <c r="C63" s="16" t="s">
        <v>0</v>
      </c>
      <c r="D63" s="37">
        <v>86.87</v>
      </c>
    </row>
    <row r="64" spans="1:5" ht="21.75" customHeight="1" outlineLevel="1" x14ac:dyDescent="0.25">
      <c r="A64" s="14"/>
      <c r="B64" s="48" t="s">
        <v>167</v>
      </c>
      <c r="C64" s="16" t="s">
        <v>0</v>
      </c>
      <c r="D64" s="37">
        <v>86.87</v>
      </c>
    </row>
    <row r="65" spans="1:5" outlineLevel="1" x14ac:dyDescent="0.25">
      <c r="A65" s="18" t="s">
        <v>31</v>
      </c>
      <c r="B65" s="28" t="s">
        <v>26</v>
      </c>
      <c r="C65" s="17" t="s">
        <v>20</v>
      </c>
      <c r="D65" s="76">
        <v>936.02</v>
      </c>
    </row>
    <row r="66" spans="1:5" ht="18.75" customHeight="1" outlineLevel="1" x14ac:dyDescent="0.25">
      <c r="A66" s="14"/>
      <c r="B66" s="15" t="s">
        <v>27</v>
      </c>
      <c r="C66" s="16" t="s">
        <v>20</v>
      </c>
      <c r="D66" s="38">
        <f>D65*1.1</f>
        <v>1029.6220000000001</v>
      </c>
    </row>
    <row r="67" spans="1:5" ht="31.5" outlineLevel="1" x14ac:dyDescent="0.25">
      <c r="A67" s="18" t="s">
        <v>32</v>
      </c>
      <c r="B67" s="28" t="s">
        <v>174</v>
      </c>
      <c r="C67" s="17" t="s">
        <v>85</v>
      </c>
      <c r="D67" s="29" t="s">
        <v>173</v>
      </c>
    </row>
    <row r="68" spans="1:5" ht="17.25" customHeight="1" outlineLevel="1" x14ac:dyDescent="0.25">
      <c r="A68" s="18"/>
      <c r="B68" s="15" t="s">
        <v>158</v>
      </c>
      <c r="C68" s="16" t="s">
        <v>0</v>
      </c>
      <c r="D68" s="37">
        <v>108.59</v>
      </c>
      <c r="E68" s="24"/>
    </row>
    <row r="69" spans="1:5" ht="31.5" outlineLevel="1" x14ac:dyDescent="0.25">
      <c r="A69" s="18" t="s">
        <v>33</v>
      </c>
      <c r="B69" s="28" t="s">
        <v>74</v>
      </c>
      <c r="C69" s="17" t="s">
        <v>20</v>
      </c>
      <c r="D69" s="73">
        <v>868.72</v>
      </c>
      <c r="E69" s="24"/>
    </row>
    <row r="70" spans="1:5" ht="24.75" customHeight="1" outlineLevel="1" x14ac:dyDescent="0.25">
      <c r="A70" s="14"/>
      <c r="B70" s="15" t="s">
        <v>76</v>
      </c>
      <c r="C70" s="16" t="s">
        <v>25</v>
      </c>
      <c r="D70" s="19">
        <f>D69*1.1*2.75</f>
        <v>2627.8780000000002</v>
      </c>
    </row>
    <row r="71" spans="1:5" ht="17.25" customHeight="1" outlineLevel="1" x14ac:dyDescent="0.25">
      <c r="A71" s="14"/>
      <c r="B71" s="15" t="s">
        <v>75</v>
      </c>
      <c r="C71" s="16" t="s">
        <v>0</v>
      </c>
      <c r="D71" s="31">
        <v>43.44</v>
      </c>
    </row>
    <row r="72" spans="1:5" outlineLevel="1" x14ac:dyDescent="0.25">
      <c r="A72" s="18" t="s">
        <v>34</v>
      </c>
      <c r="B72" s="28" t="s">
        <v>77</v>
      </c>
      <c r="C72" s="17" t="s">
        <v>20</v>
      </c>
      <c r="D72" s="29">
        <v>868.72</v>
      </c>
    </row>
    <row r="73" spans="1:5" ht="18" customHeight="1" outlineLevel="1" x14ac:dyDescent="0.25">
      <c r="A73" s="14"/>
      <c r="B73" s="15" t="s">
        <v>78</v>
      </c>
      <c r="C73" s="16" t="s">
        <v>25</v>
      </c>
      <c r="D73" s="38">
        <f>D72*0.225</f>
        <v>195.46200000000002</v>
      </c>
      <c r="E73" s="34"/>
    </row>
    <row r="74" spans="1:5" ht="54" customHeight="1" outlineLevel="1" x14ac:dyDescent="0.25">
      <c r="A74" s="18" t="s">
        <v>44</v>
      </c>
      <c r="B74" s="52" t="s">
        <v>52</v>
      </c>
      <c r="C74" s="17" t="s">
        <v>20</v>
      </c>
      <c r="D74" s="40">
        <v>1097.26</v>
      </c>
      <c r="E74" s="34"/>
    </row>
    <row r="75" spans="1:5" ht="20.25" customHeight="1" outlineLevel="1" x14ac:dyDescent="0.25">
      <c r="A75" s="14"/>
      <c r="B75" s="15" t="s">
        <v>28</v>
      </c>
      <c r="C75" s="16" t="s">
        <v>20</v>
      </c>
      <c r="D75" s="19">
        <f>D74*1.1</f>
        <v>1206.9860000000001</v>
      </c>
      <c r="E75" s="34"/>
    </row>
    <row r="76" spans="1:5" ht="18.75" customHeight="1" outlineLevel="1" x14ac:dyDescent="0.25">
      <c r="A76" s="14"/>
      <c r="B76" s="15" t="s">
        <v>30</v>
      </c>
      <c r="C76" s="16" t="s">
        <v>20</v>
      </c>
      <c r="D76" s="31">
        <f>D74*1.1</f>
        <v>1206.9860000000001</v>
      </c>
      <c r="E76" s="49"/>
    </row>
    <row r="77" spans="1:5" ht="28.5" customHeight="1" outlineLevel="1" x14ac:dyDescent="0.25">
      <c r="A77" s="14" t="s">
        <v>51</v>
      </c>
      <c r="B77" s="28" t="s">
        <v>81</v>
      </c>
      <c r="C77" s="16" t="s">
        <v>83</v>
      </c>
      <c r="D77" s="31" t="s">
        <v>84</v>
      </c>
      <c r="E77" s="49"/>
    </row>
    <row r="78" spans="1:5" ht="21" customHeight="1" outlineLevel="1" x14ac:dyDescent="0.25">
      <c r="A78" s="14"/>
      <c r="B78" s="15" t="s">
        <v>43</v>
      </c>
      <c r="C78" s="16"/>
      <c r="D78" s="31"/>
      <c r="E78" s="49"/>
    </row>
    <row r="79" spans="1:5" ht="40.5" customHeight="1" outlineLevel="1" x14ac:dyDescent="0.25">
      <c r="A79" s="14" t="s">
        <v>147</v>
      </c>
      <c r="B79" s="53" t="s">
        <v>178</v>
      </c>
      <c r="C79" s="55" t="s">
        <v>20</v>
      </c>
      <c r="D79" s="62">
        <v>111.98</v>
      </c>
      <c r="E79" s="49"/>
    </row>
    <row r="80" spans="1:5" ht="18.75" customHeight="1" outlineLevel="1" x14ac:dyDescent="0.25">
      <c r="A80" s="14"/>
      <c r="B80" s="48" t="s">
        <v>79</v>
      </c>
      <c r="C80" s="16" t="s">
        <v>0</v>
      </c>
      <c r="D80" s="31">
        <v>11.39</v>
      </c>
      <c r="E80" s="49"/>
    </row>
    <row r="81" spans="1:5" ht="31.5" customHeight="1" outlineLevel="1" x14ac:dyDescent="0.25">
      <c r="A81" s="14"/>
      <c r="B81" s="39" t="s">
        <v>80</v>
      </c>
      <c r="C81" s="16" t="s">
        <v>55</v>
      </c>
      <c r="D81" s="31">
        <v>1700</v>
      </c>
      <c r="E81" s="49"/>
    </row>
    <row r="82" spans="1:5" ht="18.75" customHeight="1" outlineLevel="1" x14ac:dyDescent="0.25">
      <c r="A82" s="14"/>
      <c r="B82" s="39" t="s">
        <v>67</v>
      </c>
      <c r="C82" s="16" t="s">
        <v>63</v>
      </c>
      <c r="D82" s="31">
        <v>233.9</v>
      </c>
      <c r="E82" s="49"/>
    </row>
    <row r="83" spans="1:5" ht="18.75" customHeight="1" outlineLevel="1" x14ac:dyDescent="0.25">
      <c r="A83" s="72"/>
      <c r="B83" s="39" t="s">
        <v>70</v>
      </c>
      <c r="C83" s="16" t="s">
        <v>171</v>
      </c>
      <c r="D83" s="31">
        <v>5</v>
      </c>
      <c r="E83" s="49"/>
    </row>
    <row r="84" spans="1:5" ht="18.75" customHeight="1" outlineLevel="1" x14ac:dyDescent="0.25">
      <c r="A84" s="72"/>
      <c r="B84" s="39" t="s">
        <v>160</v>
      </c>
      <c r="C84" s="16" t="s">
        <v>20</v>
      </c>
      <c r="D84" s="31">
        <v>125.38</v>
      </c>
      <c r="E84" s="49"/>
    </row>
    <row r="85" spans="1:5" ht="16.5" customHeight="1" outlineLevel="1" x14ac:dyDescent="0.25">
      <c r="A85" s="18" t="s">
        <v>148</v>
      </c>
      <c r="B85" s="28" t="s">
        <v>129</v>
      </c>
      <c r="C85" s="17" t="s">
        <v>20</v>
      </c>
      <c r="D85" s="32">
        <v>205.36</v>
      </c>
    </row>
    <row r="86" spans="1:5" ht="32.25" customHeight="1" outlineLevel="1" x14ac:dyDescent="0.25">
      <c r="A86" s="18"/>
      <c r="B86" s="68" t="s">
        <v>153</v>
      </c>
      <c r="C86" s="17" t="s">
        <v>20</v>
      </c>
      <c r="D86" s="40">
        <v>56.5</v>
      </c>
    </row>
    <row r="87" spans="1:5" ht="41.25" customHeight="1" outlineLevel="1" x14ac:dyDescent="0.25">
      <c r="A87" s="18"/>
      <c r="B87" s="68" t="s">
        <v>152</v>
      </c>
      <c r="C87" s="17" t="s">
        <v>20</v>
      </c>
      <c r="D87" s="40">
        <v>148.86000000000001</v>
      </c>
    </row>
    <row r="88" spans="1:5" s="7" customFormat="1" ht="31.5" customHeight="1" x14ac:dyDescent="0.25">
      <c r="A88" s="57" t="s">
        <v>11</v>
      </c>
      <c r="B88" s="58" t="s">
        <v>46</v>
      </c>
      <c r="C88" s="59" t="s">
        <v>20</v>
      </c>
      <c r="D88" s="60">
        <f>D91</f>
        <v>1016.4</v>
      </c>
      <c r="E88" s="1"/>
    </row>
    <row r="89" spans="1:5" ht="31.5" x14ac:dyDescent="0.25">
      <c r="A89" s="18" t="s">
        <v>35</v>
      </c>
      <c r="B89" s="28" t="s">
        <v>36</v>
      </c>
      <c r="C89" s="17" t="s">
        <v>85</v>
      </c>
      <c r="D89" s="29" t="s">
        <v>86</v>
      </c>
    </row>
    <row r="90" spans="1:5" ht="17.25" customHeight="1" x14ac:dyDescent="0.25">
      <c r="A90" s="18"/>
      <c r="B90" s="15" t="s">
        <v>87</v>
      </c>
      <c r="C90" s="16" t="s">
        <v>0</v>
      </c>
      <c r="D90" s="19">
        <f>127.05*1.02</f>
        <v>129.59100000000001</v>
      </c>
    </row>
    <row r="91" spans="1:5" x14ac:dyDescent="0.25">
      <c r="A91" s="18" t="s">
        <v>37</v>
      </c>
      <c r="B91" s="28" t="s">
        <v>29</v>
      </c>
      <c r="C91" s="17" t="s">
        <v>20</v>
      </c>
      <c r="D91" s="29">
        <v>1016.4</v>
      </c>
    </row>
    <row r="92" spans="1:5" ht="18" customHeight="1" x14ac:dyDescent="0.25">
      <c r="A92" s="14"/>
      <c r="B92" s="15" t="s">
        <v>89</v>
      </c>
      <c r="C92" s="16" t="s">
        <v>25</v>
      </c>
      <c r="D92" s="19">
        <f>D91*1.1*2.75</f>
        <v>3074.6099999999997</v>
      </c>
    </row>
    <row r="93" spans="1:5" ht="17.25" customHeight="1" x14ac:dyDescent="0.25">
      <c r="A93" s="14"/>
      <c r="B93" s="15" t="s">
        <v>75</v>
      </c>
      <c r="C93" s="36" t="s">
        <v>0</v>
      </c>
      <c r="D93" s="38">
        <v>60.98</v>
      </c>
    </row>
    <row r="94" spans="1:5" ht="20.25" customHeight="1" x14ac:dyDescent="0.25">
      <c r="A94" s="18" t="s">
        <v>38</v>
      </c>
      <c r="B94" s="28" t="s">
        <v>90</v>
      </c>
      <c r="C94" s="17" t="s">
        <v>20</v>
      </c>
      <c r="D94" s="29">
        <v>1016.4</v>
      </c>
    </row>
    <row r="95" spans="1:5" ht="18" customHeight="1" x14ac:dyDescent="0.25">
      <c r="A95" s="14"/>
      <c r="B95" s="15" t="s">
        <v>78</v>
      </c>
      <c r="C95" s="16" t="s">
        <v>25</v>
      </c>
      <c r="D95" s="37">
        <f>D94*0.225</f>
        <v>228.69</v>
      </c>
    </row>
    <row r="96" spans="1:5" ht="45.75" customHeight="1" x14ac:dyDescent="0.25">
      <c r="A96" s="18" t="s">
        <v>39</v>
      </c>
      <c r="B96" s="52" t="s">
        <v>91</v>
      </c>
      <c r="C96" s="17" t="s">
        <v>20</v>
      </c>
      <c r="D96" s="29">
        <v>1016.4</v>
      </c>
    </row>
    <row r="97" spans="1:4" ht="27" customHeight="1" x14ac:dyDescent="0.25">
      <c r="A97" s="14"/>
      <c r="B97" s="15" t="s">
        <v>168</v>
      </c>
      <c r="C97" s="16" t="s">
        <v>20</v>
      </c>
      <c r="D97" s="38">
        <f>D96*1.1</f>
        <v>1118.04</v>
      </c>
    </row>
    <row r="98" spans="1:4" ht="18.75" customHeight="1" x14ac:dyDescent="0.25">
      <c r="A98" s="14"/>
      <c r="B98" s="15" t="s">
        <v>169</v>
      </c>
      <c r="C98" s="16" t="s">
        <v>20</v>
      </c>
      <c r="D98" s="38">
        <f>D96*1.1</f>
        <v>1118.04</v>
      </c>
    </row>
    <row r="99" spans="1:4" ht="18.75" customHeight="1" x14ac:dyDescent="0.25">
      <c r="A99" s="18" t="s">
        <v>40</v>
      </c>
      <c r="B99" s="28" t="s">
        <v>93</v>
      </c>
      <c r="C99" s="17" t="s">
        <v>20</v>
      </c>
      <c r="D99" s="40">
        <v>1016.4</v>
      </c>
    </row>
    <row r="100" spans="1:4" ht="23.25" customHeight="1" x14ac:dyDescent="0.25">
      <c r="A100" s="18"/>
      <c r="B100" s="15" t="s">
        <v>92</v>
      </c>
      <c r="C100" s="16" t="s">
        <v>0</v>
      </c>
      <c r="D100" s="38">
        <f>D99*0.1*2</f>
        <v>203.28</v>
      </c>
    </row>
    <row r="101" spans="1:4" ht="27.75" customHeight="1" x14ac:dyDescent="0.25">
      <c r="A101" s="18"/>
      <c r="B101" s="15" t="s">
        <v>170</v>
      </c>
      <c r="C101" s="16" t="s">
        <v>20</v>
      </c>
      <c r="D101" s="38">
        <f>D99*1.1</f>
        <v>1118.04</v>
      </c>
    </row>
    <row r="102" spans="1:4" ht="18.75" customHeight="1" x14ac:dyDescent="0.25">
      <c r="A102" s="18" t="s">
        <v>40</v>
      </c>
      <c r="B102" s="28" t="s">
        <v>95</v>
      </c>
      <c r="C102" s="17" t="s">
        <v>20</v>
      </c>
      <c r="D102" s="32">
        <v>1016.4</v>
      </c>
    </row>
    <row r="103" spans="1:4" ht="18.75" customHeight="1" x14ac:dyDescent="0.25">
      <c r="A103" s="18"/>
      <c r="B103" s="15" t="s">
        <v>94</v>
      </c>
      <c r="C103" s="16" t="s">
        <v>0</v>
      </c>
      <c r="D103" s="38">
        <f>D102*0.21</f>
        <v>213.44399999999999</v>
      </c>
    </row>
    <row r="104" spans="1:4" ht="24.75" customHeight="1" x14ac:dyDescent="0.25">
      <c r="A104" s="18" t="s">
        <v>41</v>
      </c>
      <c r="B104" s="28" t="s">
        <v>97</v>
      </c>
      <c r="C104" s="17" t="s">
        <v>20</v>
      </c>
      <c r="D104" s="32">
        <v>1016.4</v>
      </c>
    </row>
    <row r="105" spans="1:4" ht="21" customHeight="1" x14ac:dyDescent="0.25">
      <c r="A105" s="18"/>
      <c r="B105" s="15" t="s">
        <v>76</v>
      </c>
      <c r="C105" s="17" t="s">
        <v>25</v>
      </c>
      <c r="D105" s="32">
        <f>D104*1.1*2.75</f>
        <v>3074.6099999999997</v>
      </c>
    </row>
    <row r="106" spans="1:4" ht="18.75" customHeight="1" x14ac:dyDescent="0.25">
      <c r="A106" s="18"/>
      <c r="B106" s="15" t="s">
        <v>96</v>
      </c>
      <c r="C106" s="16" t="s">
        <v>0</v>
      </c>
      <c r="D106" s="31">
        <f>D104*0.05*1.02</f>
        <v>51.836400000000005</v>
      </c>
    </row>
    <row r="107" spans="1:4" ht="18.75" customHeight="1" x14ac:dyDescent="0.25">
      <c r="A107" s="18" t="s">
        <v>42</v>
      </c>
      <c r="B107" s="28" t="s">
        <v>98</v>
      </c>
      <c r="C107" s="17" t="s">
        <v>20</v>
      </c>
      <c r="D107" s="32">
        <v>1016.4</v>
      </c>
    </row>
    <row r="108" spans="1:4" ht="18.75" customHeight="1" x14ac:dyDescent="0.25">
      <c r="A108" s="18"/>
      <c r="B108" s="15" t="s">
        <v>99</v>
      </c>
      <c r="C108" s="16" t="s">
        <v>20</v>
      </c>
      <c r="D108" s="31">
        <f>D107*1.1</f>
        <v>1118.04</v>
      </c>
    </row>
    <row r="109" spans="1:4" ht="64.5" customHeight="1" x14ac:dyDescent="0.25">
      <c r="A109" s="18" t="s">
        <v>42</v>
      </c>
      <c r="B109" s="28" t="s">
        <v>124</v>
      </c>
      <c r="C109" s="17" t="s">
        <v>20</v>
      </c>
      <c r="D109" s="32">
        <v>920.26</v>
      </c>
    </row>
    <row r="110" spans="1:4" ht="18.75" customHeight="1" x14ac:dyDescent="0.25">
      <c r="A110" s="18"/>
      <c r="B110" s="15" t="s">
        <v>100</v>
      </c>
      <c r="C110" s="16" t="s">
        <v>20</v>
      </c>
      <c r="D110" s="38">
        <f>D109*1.1</f>
        <v>1012.2860000000001</v>
      </c>
    </row>
    <row r="111" spans="1:4" ht="18.75" customHeight="1" x14ac:dyDescent="0.25">
      <c r="A111" s="18"/>
      <c r="B111" s="35" t="s">
        <v>137</v>
      </c>
      <c r="C111" s="16"/>
      <c r="D111" s="38"/>
    </row>
    <row r="112" spans="1:4" ht="18.75" customHeight="1" x14ac:dyDescent="0.25">
      <c r="A112" s="18"/>
      <c r="B112" s="35" t="s">
        <v>138</v>
      </c>
      <c r="C112" s="16"/>
      <c r="D112" s="38"/>
    </row>
    <row r="113" spans="1:5" ht="18.75" customHeight="1" x14ac:dyDescent="0.25">
      <c r="A113" s="18"/>
      <c r="B113" s="35" t="s">
        <v>139</v>
      </c>
      <c r="C113" s="16"/>
      <c r="D113" s="38"/>
    </row>
    <row r="114" spans="1:5" ht="18.75" customHeight="1" x14ac:dyDescent="0.25">
      <c r="A114" s="18"/>
      <c r="B114" s="35" t="s">
        <v>140</v>
      </c>
      <c r="C114" s="16"/>
      <c r="D114" s="38"/>
    </row>
    <row r="115" spans="1:5" ht="18.75" customHeight="1" x14ac:dyDescent="0.25">
      <c r="A115" s="18"/>
      <c r="B115" s="35" t="s">
        <v>141</v>
      </c>
      <c r="C115" s="16"/>
      <c r="D115" s="38"/>
    </row>
    <row r="116" spans="1:5" ht="18.75" customHeight="1" x14ac:dyDescent="0.25">
      <c r="A116" s="18"/>
      <c r="B116" s="35" t="s">
        <v>142</v>
      </c>
      <c r="C116" s="16"/>
      <c r="D116" s="38"/>
    </row>
    <row r="117" spans="1:5" ht="18.75" customHeight="1" x14ac:dyDescent="0.25">
      <c r="A117" s="18"/>
      <c r="B117" s="35" t="s">
        <v>143</v>
      </c>
      <c r="C117" s="16"/>
      <c r="D117" s="38"/>
    </row>
    <row r="118" spans="1:5" ht="18.75" customHeight="1" x14ac:dyDescent="0.25">
      <c r="A118" s="18"/>
      <c r="B118" s="35" t="s">
        <v>144</v>
      </c>
      <c r="C118" s="16"/>
      <c r="D118" s="38"/>
    </row>
    <row r="119" spans="1:5" ht="18.75" customHeight="1" x14ac:dyDescent="0.25">
      <c r="A119" s="18"/>
      <c r="B119" s="35" t="s">
        <v>145</v>
      </c>
      <c r="C119" s="16"/>
      <c r="D119" s="38"/>
      <c r="E119" s="1" t="s">
        <v>156</v>
      </c>
    </row>
    <row r="120" spans="1:5" ht="18.75" customHeight="1" x14ac:dyDescent="0.25">
      <c r="A120" s="18" t="s">
        <v>131</v>
      </c>
      <c r="B120" s="28" t="s">
        <v>129</v>
      </c>
      <c r="C120" s="17" t="s">
        <v>20</v>
      </c>
      <c r="D120" s="40">
        <f>D121</f>
        <v>20.9</v>
      </c>
    </row>
    <row r="121" spans="1:5" ht="29.25" customHeight="1" x14ac:dyDescent="0.25">
      <c r="A121" s="18"/>
      <c r="B121" s="68" t="s">
        <v>152</v>
      </c>
      <c r="C121" s="17" t="s">
        <v>20</v>
      </c>
      <c r="D121" s="40">
        <v>20.9</v>
      </c>
    </row>
    <row r="122" spans="1:5" ht="25.5" customHeight="1" x14ac:dyDescent="0.25">
      <c r="A122" s="64" t="s">
        <v>47</v>
      </c>
      <c r="B122" s="53" t="s">
        <v>126</v>
      </c>
      <c r="C122" s="65" t="s">
        <v>20</v>
      </c>
      <c r="D122" s="66">
        <f>D123+D136</f>
        <v>146.51</v>
      </c>
    </row>
    <row r="123" spans="1:5" ht="15" customHeight="1" x14ac:dyDescent="0.25">
      <c r="A123" s="64"/>
      <c r="B123" s="53" t="s">
        <v>110</v>
      </c>
      <c r="C123" s="65" t="s">
        <v>20</v>
      </c>
      <c r="D123" s="66">
        <v>10.6</v>
      </c>
    </row>
    <row r="124" spans="1:5" ht="19.5" customHeight="1" x14ac:dyDescent="0.25">
      <c r="A124" s="8" t="s">
        <v>48</v>
      </c>
      <c r="B124" s="45" t="s">
        <v>102</v>
      </c>
      <c r="C124" s="27" t="s">
        <v>20</v>
      </c>
      <c r="D124" s="30">
        <v>10.6</v>
      </c>
    </row>
    <row r="125" spans="1:5" x14ac:dyDescent="0.25">
      <c r="A125" s="8"/>
      <c r="B125" s="47" t="s">
        <v>101</v>
      </c>
      <c r="C125" s="25" t="s">
        <v>20</v>
      </c>
      <c r="D125" s="33">
        <f>D124*1.1</f>
        <v>11.66</v>
      </c>
    </row>
    <row r="126" spans="1:5" x14ac:dyDescent="0.25">
      <c r="A126" s="8" t="s">
        <v>49</v>
      </c>
      <c r="B126" s="46" t="s">
        <v>103</v>
      </c>
      <c r="C126" s="27" t="s">
        <v>20</v>
      </c>
      <c r="D126" s="30">
        <v>10.6</v>
      </c>
    </row>
    <row r="127" spans="1:5" ht="18" customHeight="1" x14ac:dyDescent="0.25">
      <c r="A127" s="14"/>
      <c r="B127" s="15" t="s">
        <v>76</v>
      </c>
      <c r="C127" s="16" t="s">
        <v>25</v>
      </c>
      <c r="D127" s="19">
        <f>D126*1.1*2.75</f>
        <v>32.064999999999998</v>
      </c>
    </row>
    <row r="128" spans="1:5" ht="17.25" customHeight="1" x14ac:dyDescent="0.25">
      <c r="A128" s="14"/>
      <c r="B128" s="15" t="s">
        <v>75</v>
      </c>
      <c r="C128" s="36" t="s">
        <v>0</v>
      </c>
      <c r="D128" s="38">
        <f>D126*1.02</f>
        <v>10.811999999999999</v>
      </c>
    </row>
    <row r="129" spans="1:4" x14ac:dyDescent="0.25">
      <c r="A129" s="8" t="s">
        <v>50</v>
      </c>
      <c r="B129" s="46" t="s">
        <v>105</v>
      </c>
      <c r="C129" s="27" t="s">
        <v>20</v>
      </c>
      <c r="D129" s="30">
        <v>10.6</v>
      </c>
    </row>
    <row r="130" spans="1:4" x14ac:dyDescent="0.25">
      <c r="A130" s="8"/>
      <c r="B130" s="47" t="s">
        <v>104</v>
      </c>
      <c r="C130" s="27" t="s">
        <v>25</v>
      </c>
      <c r="D130" s="54">
        <f>D129*0.225</f>
        <v>2.3849999999999998</v>
      </c>
    </row>
    <row r="131" spans="1:4" x14ac:dyDescent="0.25">
      <c r="A131" s="8" t="s">
        <v>106</v>
      </c>
      <c r="B131" s="45" t="s">
        <v>107</v>
      </c>
      <c r="C131" s="27" t="s">
        <v>20</v>
      </c>
      <c r="D131" s="30">
        <v>10.6</v>
      </c>
    </row>
    <row r="132" spans="1:4" x14ac:dyDescent="0.25">
      <c r="A132" s="18"/>
      <c r="B132" s="48" t="s">
        <v>108</v>
      </c>
      <c r="C132" s="16" t="s">
        <v>20</v>
      </c>
      <c r="D132" s="19">
        <f>D131*1.1</f>
        <v>11.66</v>
      </c>
    </row>
    <row r="133" spans="1:4" x14ac:dyDescent="0.25">
      <c r="A133" s="14"/>
      <c r="B133" s="48" t="s">
        <v>109</v>
      </c>
      <c r="C133" s="16" t="s">
        <v>20</v>
      </c>
      <c r="D133" s="19">
        <f>D131*1.1</f>
        <v>11.66</v>
      </c>
    </row>
    <row r="134" spans="1:4" ht="20.25" customHeight="1" x14ac:dyDescent="0.25">
      <c r="A134" s="18" t="s">
        <v>112</v>
      </c>
      <c r="B134" s="28" t="s">
        <v>132</v>
      </c>
      <c r="C134" s="17" t="s">
        <v>20</v>
      </c>
      <c r="D134" s="29">
        <v>10.95</v>
      </c>
    </row>
    <row r="135" spans="1:4" ht="31.5" x14ac:dyDescent="0.25">
      <c r="A135" s="14"/>
      <c r="B135" s="15" t="s">
        <v>151</v>
      </c>
      <c r="C135" s="16" t="s">
        <v>20</v>
      </c>
      <c r="D135" s="19">
        <v>10.95</v>
      </c>
    </row>
    <row r="136" spans="1:4" ht="15" customHeight="1" x14ac:dyDescent="0.25">
      <c r="A136" s="64"/>
      <c r="B136" s="53" t="s">
        <v>111</v>
      </c>
      <c r="C136" s="65" t="s">
        <v>20</v>
      </c>
      <c r="D136" s="66">
        <v>135.91</v>
      </c>
    </row>
    <row r="137" spans="1:4" ht="19.5" customHeight="1" x14ac:dyDescent="0.25">
      <c r="A137" s="8" t="s">
        <v>113</v>
      </c>
      <c r="B137" s="45" t="s">
        <v>102</v>
      </c>
      <c r="C137" s="27" t="s">
        <v>20</v>
      </c>
      <c r="D137" s="30">
        <v>135.91</v>
      </c>
    </row>
    <row r="138" spans="1:4" x14ac:dyDescent="0.25">
      <c r="A138" s="8"/>
      <c r="B138" s="47" t="s">
        <v>101</v>
      </c>
      <c r="C138" s="25" t="s">
        <v>20</v>
      </c>
      <c r="D138" s="33">
        <f>D137*1.1</f>
        <v>149.501</v>
      </c>
    </row>
    <row r="139" spans="1:4" x14ac:dyDescent="0.25">
      <c r="A139" s="8" t="s">
        <v>114</v>
      </c>
      <c r="B139" s="46" t="s">
        <v>103</v>
      </c>
      <c r="C139" s="27" t="s">
        <v>20</v>
      </c>
      <c r="D139" s="30">
        <v>135.91</v>
      </c>
    </row>
    <row r="140" spans="1:4" ht="18" customHeight="1" x14ac:dyDescent="0.25">
      <c r="A140" s="14"/>
      <c r="B140" s="15" t="s">
        <v>76</v>
      </c>
      <c r="C140" s="16" t="s">
        <v>25</v>
      </c>
      <c r="D140" s="19">
        <f>D139*1.1*2.75</f>
        <v>411.12774999999999</v>
      </c>
    </row>
    <row r="141" spans="1:4" ht="17.25" customHeight="1" x14ac:dyDescent="0.25">
      <c r="A141" s="14"/>
      <c r="B141" s="15" t="s">
        <v>75</v>
      </c>
      <c r="C141" s="36" t="s">
        <v>0</v>
      </c>
      <c r="D141" s="38">
        <f>D139*1.02</f>
        <v>138.62819999999999</v>
      </c>
    </row>
    <row r="142" spans="1:4" x14ac:dyDescent="0.25">
      <c r="A142" s="8" t="s">
        <v>115</v>
      </c>
      <c r="B142" s="46" t="s">
        <v>105</v>
      </c>
      <c r="C142" s="27" t="s">
        <v>20</v>
      </c>
      <c r="D142" s="30">
        <v>135.91</v>
      </c>
    </row>
    <row r="143" spans="1:4" x14ac:dyDescent="0.25">
      <c r="A143" s="8"/>
      <c r="B143" s="47" t="s">
        <v>149</v>
      </c>
      <c r="C143" s="27" t="s">
        <v>25</v>
      </c>
      <c r="D143" s="30">
        <f>D142*0.225</f>
        <v>30.579750000000001</v>
      </c>
    </row>
    <row r="144" spans="1:4" x14ac:dyDescent="0.25">
      <c r="A144" s="8" t="s">
        <v>127</v>
      </c>
      <c r="B144" s="45" t="s">
        <v>107</v>
      </c>
      <c r="C144" s="27" t="s">
        <v>20</v>
      </c>
      <c r="D144" s="30">
        <v>135.91</v>
      </c>
    </row>
    <row r="145" spans="1:4" x14ac:dyDescent="0.25">
      <c r="A145" s="18"/>
      <c r="B145" s="48" t="s">
        <v>108</v>
      </c>
      <c r="C145" s="16" t="s">
        <v>20</v>
      </c>
      <c r="D145" s="19">
        <v>147.91</v>
      </c>
    </row>
    <row r="146" spans="1:4" x14ac:dyDescent="0.25">
      <c r="A146" s="14"/>
      <c r="B146" s="48" t="s">
        <v>109</v>
      </c>
      <c r="C146" s="16" t="s">
        <v>20</v>
      </c>
      <c r="D146" s="19">
        <v>147.91</v>
      </c>
    </row>
    <row r="147" spans="1:4" ht="20.25" customHeight="1" x14ac:dyDescent="0.25">
      <c r="A147" s="18" t="s">
        <v>146</v>
      </c>
      <c r="B147" s="28" t="s">
        <v>132</v>
      </c>
      <c r="C147" s="17" t="s">
        <v>20</v>
      </c>
      <c r="D147" s="29">
        <v>20.260000000000002</v>
      </c>
    </row>
    <row r="148" spans="1:4" ht="31.5" x14ac:dyDescent="0.25">
      <c r="A148" s="14"/>
      <c r="B148" s="15" t="s">
        <v>151</v>
      </c>
      <c r="C148" s="16" t="s">
        <v>20</v>
      </c>
      <c r="D148" s="19">
        <v>20.260000000000002</v>
      </c>
    </row>
  </sheetData>
  <autoFilter ref="A9:E133" xr:uid="{EAC59E3D-B10A-4780-90F2-A91D761DE069}"/>
  <mergeCells count="5">
    <mergeCell ref="B6:D6"/>
    <mergeCell ref="A1:D1"/>
    <mergeCell ref="A2:D2"/>
    <mergeCell ref="A3:D3"/>
    <mergeCell ref="A4:D4"/>
  </mergeCells>
  <phoneticPr fontId="13" type="noConversion"/>
  <pageMargins left="0.39370078740157483" right="0.19685039370078741" top="0.39370078740157483" bottom="0.19685039370078741" header="0.51181102362204722" footer="0.15748031496062992"/>
  <pageSetup paperSize="8" scale="10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1CAA5-2DE8-4CB9-BC77-63308702DA4A}">
  <dimension ref="A1"/>
  <sheetViews>
    <sheetView workbookViewId="0">
      <selection activeCell="D25" sqref="D25"/>
    </sheetView>
  </sheetViews>
  <sheetFormatPr defaultRowHeight="15" x14ac:dyDescent="0.25"/>
  <cols>
    <col min="2" max="2" width="18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 (3)</vt:lpstr>
      <vt:lpstr>Лист1</vt:lpstr>
      <vt:lpstr>'Лист1 (3)'!Область_печати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Кашуба Алла Владимировна</dc:creator>
  <cp:lastModifiedBy>Коробова Ирина Олеговна</cp:lastModifiedBy>
  <cp:lastPrinted>2025-08-14T09:19:45Z</cp:lastPrinted>
  <dcterms:created xsi:type="dcterms:W3CDTF">2015-06-05T18:19:34Z</dcterms:created>
  <dcterms:modified xsi:type="dcterms:W3CDTF">2026-06-03T13:35:26Z</dcterms:modified>
</cp:coreProperties>
</file>