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блстройинвест\ПРОЕКТЫ\_Потешная\Тендеры\19. Тендер ПОТЕШНАЯ благоустройство-2 очередь\"/>
    </mc:Choice>
  </mc:AlternateContent>
  <xr:revisionPtr revIDLastSave="0" documentId="13_ncr:1_{1DA2F1A6-9C78-4C1B-B0A8-32DB8BF435DC}" xr6:coauthVersionLast="47" xr6:coauthVersionMax="47" xr10:uidLastSave="{00000000-0000-0000-0000-000000000000}"/>
  <bookViews>
    <workbookView xWindow="-120" yWindow="-120" windowWidth="29040" windowHeight="15840" xr2:uid="{3D36DF14-F752-4443-A154-315119D75BC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9" i="1" l="1"/>
  <c r="E249" i="1" s="1"/>
  <c r="J10" i="1"/>
  <c r="K10" i="1"/>
  <c r="L10" i="1" s="1"/>
  <c r="E50" i="1"/>
  <c r="E49" i="1" s="1"/>
  <c r="P5" i="1"/>
  <c r="P4" i="1"/>
  <c r="P3" i="1"/>
  <c r="P6" i="1" l="1"/>
  <c r="E220" i="1" l="1"/>
  <c r="E209" i="1"/>
  <c r="E208" i="1"/>
  <c r="E207" i="1"/>
  <c r="E206" i="1"/>
  <c r="E203" i="1"/>
  <c r="E200" i="1"/>
  <c r="E201" i="1" s="1"/>
  <c r="E199" i="1"/>
  <c r="E198" i="1"/>
  <c r="E196" i="1"/>
  <c r="E195" i="1"/>
  <c r="E194" i="1"/>
  <c r="E192" i="1"/>
  <c r="E191" i="1"/>
  <c r="E190" i="1"/>
  <c r="E188" i="1"/>
  <c r="E187" i="1"/>
  <c r="E185" i="1"/>
  <c r="E184" i="1"/>
  <c r="E183" i="1"/>
  <c r="E181" i="1"/>
  <c r="E180" i="1"/>
  <c r="E179" i="1"/>
  <c r="E177" i="1"/>
  <c r="E176" i="1"/>
  <c r="E175" i="1"/>
  <c r="E173" i="1"/>
  <c r="E172" i="1"/>
  <c r="E171" i="1"/>
  <c r="E170" i="1"/>
  <c r="E168" i="1"/>
  <c r="E167" i="1"/>
  <c r="E166" i="1"/>
  <c r="E165" i="1"/>
  <c r="E162" i="1"/>
  <c r="E161" i="1"/>
  <c r="E159" i="1"/>
  <c r="E158" i="1" s="1"/>
  <c r="E156" i="1"/>
  <c r="E155" i="1" s="1"/>
  <c r="E153" i="1"/>
  <c r="E144" i="1"/>
  <c r="E141" i="1"/>
  <c r="E140" i="1" s="1"/>
  <c r="E137" i="1"/>
  <c r="E136" i="1"/>
  <c r="E133" i="1"/>
  <c r="E132" i="1" s="1"/>
  <c r="E125" i="1"/>
  <c r="E86" i="1"/>
  <c r="E80" i="1"/>
  <c r="E78" i="1"/>
  <c r="E75" i="1"/>
  <c r="E62" i="1"/>
  <c r="J9" i="1" s="1"/>
  <c r="L9" i="1" s="1"/>
  <c r="E55" i="1"/>
  <c r="E54" i="1" s="1"/>
  <c r="E45" i="1"/>
  <c r="E41" i="1"/>
  <c r="E40" i="1" s="1"/>
  <c r="E37" i="1"/>
  <c r="E36" i="1" s="1"/>
  <c r="E33" i="1"/>
  <c r="E32" i="1" s="1"/>
  <c r="E29" i="1"/>
  <c r="E28" i="1"/>
  <c r="E24" i="1"/>
  <c r="E23" i="1" s="1"/>
  <c r="E20" i="1"/>
  <c r="E19" i="1"/>
  <c r="E15" i="1"/>
  <c r="E17" i="1" s="1"/>
  <c r="E11" i="1"/>
  <c r="E13" i="1" s="1"/>
  <c r="K8" i="1" l="1"/>
  <c r="E44" i="1"/>
  <c r="E16" i="1"/>
  <c r="E202" i="1"/>
  <c r="E204" i="1"/>
  <c r="E12" i="1"/>
  <c r="E61" i="1"/>
  <c r="E59" i="1" s="1"/>
  <c r="J8" i="1" l="1"/>
  <c r="L8" i="1" l="1"/>
  <c r="L11" i="1" s="1"/>
</calcChain>
</file>

<file path=xl/sharedStrings.xml><?xml version="1.0" encoding="utf-8"?>
<sst xmlns="http://schemas.openxmlformats.org/spreadsheetml/2006/main" count="768" uniqueCount="354">
  <si>
    <t>Ведомость объемов работ</t>
  </si>
  <si>
    <t>на выполнение полного комплекса работ по благоустройству территории объекта: Гостиница</t>
  </si>
  <si>
    <t>адрес объекта: г. Москва, внутригородское муниципальное образование Преображенское, ул. Потешная, вл.5, стр.1, 2</t>
  </si>
  <si>
    <t>№ п/п</t>
  </si>
  <si>
    <t>Виды работ</t>
  </si>
  <si>
    <t>Ед. изм</t>
  </si>
  <si>
    <t>Кол-во</t>
  </si>
  <si>
    <t>Благоустройство в границах ГПЗУ по 11-ОМ/2023-ГП изм.2</t>
  </si>
  <si>
    <t>м²</t>
  </si>
  <si>
    <t>Устройство покрытий из асфальтобетона с бортовым камнем БР 100.30.15</t>
  </si>
  <si>
    <t>1</t>
  </si>
  <si>
    <t xml:space="preserve">Тип 1 Проезд с покрытием из асфальтобетона по грунту </t>
  </si>
  <si>
    <t>1.1</t>
  </si>
  <si>
    <t>Асфальтобетон крупнозернистый плотный тип В, марка III, ГОСТ 9128-2013 - 9 см</t>
  </si>
  <si>
    <t>1.2</t>
  </si>
  <si>
    <t>Асфальтобетон мелкозернистый плотный тип Б, марка II, ГОСТ 9128-2013- 5 см</t>
  </si>
  <si>
    <t>2</t>
  </si>
  <si>
    <t>Тип 1а Проезд с покрытием из асфальтобетона по кровле автостоянки</t>
  </si>
  <si>
    <t>2.1</t>
  </si>
  <si>
    <t>2.2</t>
  </si>
  <si>
    <t>Устройство покрытий из асфальтобетона с бортовым камнем БР 100.20.8</t>
  </si>
  <si>
    <t>Тип 1* Тротуар с возможностью проезда пожарной машины (нагрузка 16 т/ось)</t>
  </si>
  <si>
    <t>Тротуары, отмостки и площадки с покрытием из плитки фабрика ГОТИКА или аналог</t>
  </si>
  <si>
    <t>Тип 2.1 Тротуары, отмостка и площадки с покрытием из плитки (0,3х0,1х0,06м) фабрика Готика или аналог, укладка на цементно-песчананую смесь М100 ГОСТ 31357-2007 толщиной 0,05 м</t>
  </si>
  <si>
    <t>Сухая цементно-песчаная смесь М100, ГОСТ 31357-2007 - 0.05 м</t>
  </si>
  <si>
    <t>м³</t>
  </si>
  <si>
    <t>Укладка Плитки Темный цвет по согласованию с Заказчиком 300х100х60мм</t>
  </si>
  <si>
    <t>1.3</t>
  </si>
  <si>
    <t>Укладка Плитки Светлый цвет по согласованию с Заказчиком 300х100х60мм</t>
  </si>
  <si>
    <t>Тип 2.1* Тротуары, отмостка и площадки с покрытием из плитки (0,6х0,2х0,06м) фабрика Готика или аналог, укладка на цементно-песчананую смесь М100 ГОСТ 31357-2007 толщиной 0,05 м</t>
  </si>
  <si>
    <t>Укладка Плитки Светлый цвет по согласованию с Заказчиком 600х200х60мм</t>
  </si>
  <si>
    <t>2.3</t>
  </si>
  <si>
    <t>Укладка Плитки Темный цвет по согласованию с Заказчиком 600х200х60мм</t>
  </si>
  <si>
    <t>2.4</t>
  </si>
  <si>
    <t>Укладка Плитки Темный цвет по согласованию с Заказчиком 600х200х60мм (стопопандус СП-1, СП-2 подступенки)</t>
  </si>
  <si>
    <t>3</t>
  </si>
  <si>
    <t>Тип 2.3 Покрытия из плитки 0.3х0.1х0.06 по наружным лестницам НЛ-1 и НЛ-2</t>
  </si>
  <si>
    <t>3.1</t>
  </si>
  <si>
    <t>3.2</t>
  </si>
  <si>
    <t>3.3</t>
  </si>
  <si>
    <t>4</t>
  </si>
  <si>
    <t>Тип 2.3* Площадки с покрытием из плитки (0,6х0,2х0,06м) фабрика Готика или аналог,укладка на цементно-песчананую смесь М100 ГОСТ 31357-2007 толщиной 0,05 м</t>
  </si>
  <si>
    <t>4.1</t>
  </si>
  <si>
    <t>4.2</t>
  </si>
  <si>
    <t>4.3</t>
  </si>
  <si>
    <t>5</t>
  </si>
  <si>
    <t>Тип 2.2 Тротуары с возможностью проезда пожарных машин (нагрузка 16т/ось) с покрытием из плитки (0,3х0,1х0,08м) фабрика Готика или аналог,укладка на цементно-песчананую смесь М100 ГОСТ 31357-2007 толщиной 0,05 м</t>
  </si>
  <si>
    <t>5.1</t>
  </si>
  <si>
    <t>5.2</t>
  </si>
  <si>
    <t>Укладка Плитки Светлый цвет по согласованию с Заказчиком 300х100х80мм</t>
  </si>
  <si>
    <t>5.3</t>
  </si>
  <si>
    <t>Укладка Плитки Темный цвет по согласованию с Заказчиком 300х100х80мм</t>
  </si>
  <si>
    <t>6</t>
  </si>
  <si>
    <t>Тип 2.2* Тротуары с возможностью проезда пожарных машин (нагрузка 16т/ось) с покрытием из плитки (0,6х0,2х0,08м) фабрика Готика или аналог  укладка на цементно-песчананую смесь М100 ГОСТ 31357-2007 толщиной 0,05 м</t>
  </si>
  <si>
    <t>6.1</t>
  </si>
  <si>
    <t>6.2</t>
  </si>
  <si>
    <t>Укладка Плитки Светлый цвет по согласованию с Заказчиком 600х200х80мм</t>
  </si>
  <si>
    <t>6.3</t>
  </si>
  <si>
    <t>Укладка Плитки Темный цвет по согласованию с Заказчиком 600х200х80мм</t>
  </si>
  <si>
    <t>7</t>
  </si>
  <si>
    <t>Тип 2.1а Тротуары, отмостка и площадки с покрытием из плитки (0,3х0,1х0,06м) фабрика Готика или аналог  с БР100.20.8 и металлич бортом на кровле паркинга, укладка на цементно-песчананую смесь М100 ГОСТ 31357-2007 толщиной 0,05 м</t>
  </si>
  <si>
    <t>7.1</t>
  </si>
  <si>
    <t>7.2</t>
  </si>
  <si>
    <t>Укладка Плитки Темный цвет по согласованию с Заказчиком 300х100х60 мм</t>
  </si>
  <si>
    <t>7.3</t>
  </si>
  <si>
    <t>Укладка Плитки Светлый цвет по согласованию с Заказчиком  300х100х60 мм</t>
  </si>
  <si>
    <t>7.4</t>
  </si>
  <si>
    <t>Плитка многоцветная по согласованию с Заказчиком 300х100х60 мм (вокруг детской площадки и физкультурной площадки В)</t>
  </si>
  <si>
    <t>8</t>
  </si>
  <si>
    <t>Тип 2.1а* Тротуары, отмостка и площадки с покрытием из плитки (0,6х0,2х0,06м) фабрика Готика или аналог  с БР100.20.8 и металлич боротом на кровле паркинга, укладка на цементно-песчананую смесь М100 ГОСТ 31357-2007 толщиной 0,05 м</t>
  </si>
  <si>
    <t>8.1</t>
  </si>
  <si>
    <t>8.2</t>
  </si>
  <si>
    <t>8.3</t>
  </si>
  <si>
    <t>8.4</t>
  </si>
  <si>
    <t>9</t>
  </si>
  <si>
    <t>Тип 2.2а Тротуары с возможностью проезда пожарных машин (нагрузка 16т/ось) с покрытием из плитки (0,3х0,1х0,08м) фабрика Готика или аналог,укладка на цементно-песчананую смесь М100 ГОСТ 31357-2007 толщиной 0,05 м</t>
  </si>
  <si>
    <t>9,1</t>
  </si>
  <si>
    <t>9,2</t>
  </si>
  <si>
    <t>9,3</t>
  </si>
  <si>
    <t>10</t>
  </si>
  <si>
    <t>Тип 2.2а* Тротуары с возможностью проезда пожарных машин (нагрузка 16т/ось) с покрытием из плитки (0,6х0,2х0,08м) фабрика Готика или аналог  укладка на цементно-песчананую смесь М100 ГОСТ 31357-2007 толщиной 0,05 м</t>
  </si>
  <si>
    <t>10.1</t>
  </si>
  <si>
    <t>10.2</t>
  </si>
  <si>
    <t>10.3</t>
  </si>
  <si>
    <t>11</t>
  </si>
  <si>
    <t>Детские и физкультурная площадки с покрытием из инновационной резиновой цветной крошки Rosehill TPV, толщина 20 мм, и черной крошки 40 мм. с металлическим бортом - на кровле подземного гаража тип 4.1а, тип 4.2а,цвета:</t>
  </si>
  <si>
    <t>11.1</t>
  </si>
  <si>
    <t>горчичный - RH 40</t>
  </si>
  <si>
    <t>11.2</t>
  </si>
  <si>
    <t>ярко-желтый - RH 41</t>
  </si>
  <si>
    <t>11.3</t>
  </si>
  <si>
    <t>стандартный синий - RH 20</t>
  </si>
  <si>
    <t>11.4</t>
  </si>
  <si>
    <t>лазурный - RH 23</t>
  </si>
  <si>
    <t>11.5</t>
  </si>
  <si>
    <t>бежевый - RH 30</t>
  </si>
  <si>
    <t>11.6</t>
  </si>
  <si>
    <t>оранжевый - RH 50</t>
  </si>
  <si>
    <t>11.7</t>
  </si>
  <si>
    <t>зеленый - RH 10</t>
  </si>
  <si>
    <t>11.8</t>
  </si>
  <si>
    <t>темно-серый - RH 60</t>
  </si>
  <si>
    <t>11.9</t>
  </si>
  <si>
    <t>светло-серый - RH 61</t>
  </si>
  <si>
    <t>11.10</t>
  </si>
  <si>
    <t>белый - RH 31</t>
  </si>
  <si>
    <t>11.11</t>
  </si>
  <si>
    <t>черная каучуково-резиновая крошка, RAL 9005, толщина 40 мм</t>
  </si>
  <si>
    <t>12</t>
  </si>
  <si>
    <t>Тип 6а Покрытия из гранитного гравия, с металлическим бортом "Стандарт", Роскварц или аналог на кровле подземного паркинга фракция 2-5 мм</t>
  </si>
  <si>
    <t>12.1</t>
  </si>
  <si>
    <t>Гранитный гравий фракции 2-5 мм, толщиной 5 см</t>
  </si>
  <si>
    <t>13</t>
  </si>
  <si>
    <t>Установка бордюрного камня</t>
  </si>
  <si>
    <t>13.1</t>
  </si>
  <si>
    <t>Установка бетонного бортового камня в том числе:</t>
  </si>
  <si>
    <t>м.п.</t>
  </si>
  <si>
    <t>Установка бетонного бортового камня БР100.30.15</t>
  </si>
  <si>
    <t>Установка бетонного бортового камня БР100.30.15 (пониженный)</t>
  </si>
  <si>
    <t>Установка бетонного бортового камня БР100.20.8</t>
  </si>
  <si>
    <t>Установка бетонного бортового камня БР100.20.8 стопопандус СП-1</t>
  </si>
  <si>
    <t>Установка бетонного бортового камня БР100.60.20</t>
  </si>
  <si>
    <t>Установка бетонного бортового камня БР100.60.20 стопопандус СП-2</t>
  </si>
  <si>
    <t>13.2</t>
  </si>
  <si>
    <t>Установка борта металлического, h=120 мм</t>
  </si>
  <si>
    <t>13.3</t>
  </si>
  <si>
    <t>Бетонная подушка для установки бетонного бортового камня  В15 по ГОСТ 26633-2015 в границах гпзу и благоустройства</t>
  </si>
  <si>
    <t>14</t>
  </si>
  <si>
    <t>Укладка тактильной плитки</t>
  </si>
  <si>
    <t>шт.</t>
  </si>
  <si>
    <t>14.1</t>
  </si>
  <si>
    <t>Тактильный наземный указатель с продольными рифами ТПТп,0,5х0,5х0,05м., желтая, ГОСТ Р 52875-2018 "Арго " или аналог</t>
  </si>
  <si>
    <t>14.2</t>
  </si>
  <si>
    <t>Тактильный наземный указатель с конусообразными рифамиТПТо, 0,5х0,5х0,05м., желтая, ГОСТ Р 52875-2018 "Арго " или аналог</t>
  </si>
  <si>
    <t>15.1</t>
  </si>
  <si>
    <t>Озеленение территории (деревья, кустарники) в соответствии с ведомостью элементов озеленения по ГП</t>
  </si>
  <si>
    <t>15.1.1</t>
  </si>
  <si>
    <r>
      <t xml:space="preserve">Посадка деревьев хвойных и лиственных возраст 6-8 лет (номенклатура, возраст, объем плодородного грунта, ком в соответствии с проектом) </t>
    </r>
    <r>
      <rPr>
        <b/>
        <sz val="11"/>
        <color indexed="53"/>
        <rFont val="Times New Roman"/>
        <family val="1"/>
        <charset val="204"/>
      </rPr>
      <t>с гарантией 5 лет</t>
    </r>
  </si>
  <si>
    <t>15.1.2</t>
  </si>
  <si>
    <t>Посадка кустарников хвойных и лиственных возраст 3-5 лет (номенклатура, возраст,объем плодородного грунта, ком в соответствии с проектом)</t>
  </si>
  <si>
    <t>15.2</t>
  </si>
  <si>
    <t>Озеленение территории (цветники, газоны)в соответствии с ведомостью элементов озеленения по ГП</t>
  </si>
  <si>
    <t>15.2.1</t>
  </si>
  <si>
    <t>Цветники из многолетников толщина плодородного грунта 0,2 м.</t>
  </si>
  <si>
    <t>15.2.2</t>
  </si>
  <si>
    <t>Цветники из многолетников в вазоне Polygood толщина плодородного грунта 0,3 м.</t>
  </si>
  <si>
    <t>15.2.3</t>
  </si>
  <si>
    <t>Газон с засевом многолетних трав, толщина плодородного грунта 0,2 м.</t>
  </si>
  <si>
    <t>15.2.4</t>
  </si>
  <si>
    <t>Газон с засевом многолетних трав на кровле паркинга, толщина плодородного грунта 0,2 м.</t>
  </si>
  <si>
    <t>15.2.5</t>
  </si>
  <si>
    <t>Рулонный газон на откосе ( с георешеткой геофлекс 160х160х50 с креплением анкерами, с плодородным почвенным субстратом, дренажным геокомпозитом 1 слой и профилированной мембраной 1 слой)толщина плодородного грунта 0,2 м.</t>
  </si>
  <si>
    <t>15.2.6</t>
  </si>
  <si>
    <t>Приствольные круги под деревьями и кустарниками</t>
  </si>
  <si>
    <t>16.1</t>
  </si>
  <si>
    <t xml:space="preserve">Приобретение, установка (в том числе с устройством фундаментов)  МАФ и переносных изделий </t>
  </si>
  <si>
    <t>16.1.1</t>
  </si>
  <si>
    <t>Подвесное сиденье для качелей "Гнездо", арт. SHKL0005 "Шелби" или аналог</t>
  </si>
  <si>
    <t>16.1.2</t>
  </si>
  <si>
    <t>Резиновое сиденье для качелей с цепной подвеской, арт. SHKL0002, габариты 440х275х215 мм "Шелби" или аналог</t>
  </si>
  <si>
    <t>16.1.3</t>
  </si>
  <si>
    <t>Скамья парковая серия Блейд, арт. СКМ 107, габариты 1500х500х450 мм "Айра" или аналог</t>
  </si>
  <si>
    <t>16.1.4</t>
  </si>
  <si>
    <t>Урна городская Блейд, арт. УР 036 "Айра" или аналог</t>
  </si>
  <si>
    <t>16.1.5</t>
  </si>
  <si>
    <t>Детская качалка на пружине, арт. SHKR 0010, габариты 1450х454х771 мм, "Шелби" или аналог</t>
  </si>
  <si>
    <t>16.1.6</t>
  </si>
  <si>
    <t>Горка "Викинг с горкой", арт. ДП 023, габариты 3900х900х2600 мм "Айра" или аналог</t>
  </si>
  <si>
    <t>16.1.7</t>
  </si>
  <si>
    <t>Песочница для детской площадки, арт. SHSB0008, габариты 2150х2060х310 мм "Шелби" или аналог</t>
  </si>
  <si>
    <t>16.1.8</t>
  </si>
  <si>
    <t>Детская качалка на пружине, арт. SHKR 0008, габариты 3137х433х966 мм, "Шелби" или аналог</t>
  </si>
  <si>
    <t>16.1.9</t>
  </si>
  <si>
    <t>Игровой комплекс "Сторожевая башня", арт. NG 1012, габариты 8250х9900х6000 мм, "Новые горизонты" или аналог</t>
  </si>
  <si>
    <t>16.1.10</t>
  </si>
  <si>
    <t>Уличный воркаут , арт. SHW 0037, габариты 3393х2116х2354 мм,"Шелби" или аналог</t>
  </si>
  <si>
    <t>16.1.11</t>
  </si>
  <si>
    <r>
      <t xml:space="preserve">Вазон "Poligood" арт. B500, PGP030, габариты: </t>
    </r>
    <r>
      <rPr>
        <sz val="11"/>
        <rFont val="Calibri"/>
        <family val="2"/>
        <charset val="204"/>
      </rPr>
      <t>Ø1300 мм, Ø внутр. 1000 мм, высота 500 мм, "МАФмаркет" или аналог</t>
    </r>
  </si>
  <si>
    <t>16.1.12</t>
  </si>
  <si>
    <t>Настил на парапет и подпорные стены. Парапетная скамья с поперечными брусками,древесно-полимерный композит арт. С757-П, габариты: 2000х350х60 мм, "СТИМЭКС" или аналог</t>
  </si>
  <si>
    <t>16.1.13</t>
  </si>
  <si>
    <t>Настил на бетонное основание НЛ-1. Парапетная скамья с поперечными брусками, древесно-полимерный композит арт. С757-П, габариты: 1500х700х60 мм, "СТИМЭКС" или аналог</t>
  </si>
  <si>
    <t>16.1.14</t>
  </si>
  <si>
    <t>Стол уличный круглый Bohem, арт. BOH925, габариты: ∅700мм, h=720мм, "МАФмаркет" или аналог</t>
  </si>
  <si>
    <t>16.1.15</t>
  </si>
  <si>
    <t>Кресло уличное Limpido, арт. LLP235, габариты: 510х755х810мм (h сидения 450мм), "МАФмаркет" или аналог</t>
  </si>
  <si>
    <t>16.1.16</t>
  </si>
  <si>
    <t>Скамья с опорой для спины и подлокотниками, арт. 6045 "Доступная страна" или аналог</t>
  </si>
  <si>
    <t>16.1.17</t>
  </si>
  <si>
    <t>Скамья для инвалидов , арт. 2190-А_0, "Доступная страна" или аналог</t>
  </si>
  <si>
    <t>16.1.18</t>
  </si>
  <si>
    <t>Информационный стенд "Линк" L, арт. 13905, "Хоббика" или аналог</t>
  </si>
  <si>
    <t>16.1.19</t>
  </si>
  <si>
    <t>Оцинкованный евроконтейнер, 1100 л, с полукруглой металлической крышкой, арт. 13022, габариты: 1115х1370х1420 мм, "Хоббика" или аналог</t>
  </si>
  <si>
    <t>16.1.20</t>
  </si>
  <si>
    <t>Сетчатый контейнер для сбора пластика 0,9 м³, металлический, габариты 1360х970х1360 мм, "ЕВРОКОНТЕЙНЕР,РФ" или аналог</t>
  </si>
  <si>
    <t>16.1.21</t>
  </si>
  <si>
    <t>Бункер накопитель для мусора и для КГО, 8 м³, габариты 3350х1900х1350 мм "ЕВРОКОНТЕЙНЕР,РФ" или аналог</t>
  </si>
  <si>
    <t>16.1.22</t>
  </si>
  <si>
    <t>Контейнерная площадка для ТБО "МАФ-6", на 4 контейнера, арт. 48087, габариты 6500х1800х2200 мм "Хоббика" или аналог</t>
  </si>
  <si>
    <t>16.1.23</t>
  </si>
  <si>
    <t>Контейнерная площадка "Промо" открытая для контейнера на 8 м³, для КГО, арт. 5050, габариты 4200х3200х1800 мм, "АДАНАТ" или аналог</t>
  </si>
  <si>
    <t>16.1.24</t>
  </si>
  <si>
    <t>Велопарковка из нержавеющей стали "Спираль" на 7 мест, арт. 10668, габариты 1910х550х650 "Хоббика" или аналог</t>
  </si>
  <si>
    <t>16.1.25</t>
  </si>
  <si>
    <t>Полусфера бетонная, ∅=0.5 м, h=0.34 м "Полусферы.РФ" или аналог</t>
  </si>
  <si>
    <t>17</t>
  </si>
  <si>
    <t>Оборудование, подключаемое к эл. сети</t>
  </si>
  <si>
    <t>17.1</t>
  </si>
  <si>
    <t>Шлагбаум, длина стрелы 6 м,( Время открывания 2-4 с, интенсивность 3000 циклов в сутки, диапазон рабочей температуры -40+50) по согласованию с заказчиком заказчика</t>
  </si>
  <si>
    <t>Выполнение работ по благоустройству за границей ГПЗУ</t>
  </si>
  <si>
    <t>Укладка Плитки Светлый цвет по согласованию с Заказчиком 600х200х60мм (стопопандус СП-1, СП-2 подступенки)</t>
  </si>
  <si>
    <t>Тип 2.3* Площадки с покрытием из плитки (0,6х0,2х0,06м) фабрика Готика или аналог, укладка на цементно-песчананую смесь М100 ГОСТ 31357-2007 толщиной 0,05 м</t>
  </si>
  <si>
    <t xml:space="preserve">Озеленение территории </t>
  </si>
  <si>
    <t>Рулонный газон на откосе( с георешеткой геофлекс 160х160х50 с креплением анкерами, с плодородным почвенным субстратом, дренажным геокомпозитом 1 слой и профилированной мембраной 1 слой) толщина плодородного грунта 0,2 м.</t>
  </si>
  <si>
    <t>Выполнение работ по благоустройству в соответствии с 11-ОМ/2023-АР-1.0*</t>
  </si>
  <si>
    <t>Устройство покрытия по типу П-4, П-5 на кровле автостоянки</t>
  </si>
  <si>
    <t>Тротуарная плитка 600х200 толщиной 80 мм на клею плиточном, эластичном, морозостойком</t>
  </si>
  <si>
    <t>Устройство деформационного шва ДШ-5 MANGRA 6270-060/ESGBP шириной 50 мм (лист 18)</t>
  </si>
  <si>
    <t>Выполнение работ по благоустройству в соответствии с 11-ОМ/2023-АР-2.0 (лист 2)</t>
  </si>
  <si>
    <t>Установка грязезащитных решеток ГРС-1</t>
  </si>
  <si>
    <t>Стальная ячеистая решетка 594х394х20мм (арт. 3460) в пластиковом поддоне "Твист"600х400х65 (арт. 8640). Производитель - "Стандартпарк"</t>
  </si>
  <si>
    <t>Выполнение работ по благоустройству в соответствии с 11-ОМ/2023-АР-2.1 (лист 2)</t>
  </si>
  <si>
    <t>Выполнение работ по благоустройству в соответствии с 11-ОМ/2023-АР-2.2 (лист 2)</t>
  </si>
  <si>
    <t>Выполнение работ по благоустройству в соответствии с 11-ОМ/2023-АС-1</t>
  </si>
  <si>
    <t>Устройство покрытий площадок лестниц НЛ Тип П-1</t>
  </si>
  <si>
    <t>Цементопесчаная стяжка М150, армированная сеткой 5Вр-I 150х150 ГОСТ 23278-2012, толщина - 0,02 - 0,04 м</t>
  </si>
  <si>
    <t>Гидроизоляция обмазочная полимерцементная Ceresit CR 166 в 1 слой</t>
  </si>
  <si>
    <t>Морозостойкий плиточный клей</t>
  </si>
  <si>
    <t>1.4</t>
  </si>
  <si>
    <t>Финишное покрытие по ГП</t>
  </si>
  <si>
    <t>Устройство покрытий площадок лестниц НЛ Тип П-2</t>
  </si>
  <si>
    <t>Цементопесчаная стяжка М150, армированная сеткой 5Вр-I 150х150 ГОСТ 23278-2012, толщина - 0,02 - 0,07 м</t>
  </si>
  <si>
    <t>Устройство покрытий площадок лестниц НЛ Тип П-3</t>
  </si>
  <si>
    <t>Устройство покрытий ступеней лестниц НЛ Тип П-4</t>
  </si>
  <si>
    <t>Гранитная плитка толщиной 60 мм, размер, цвет, качество поверхности по ДП</t>
  </si>
  <si>
    <t>Устройство покрытий ступеней лестниц НЛ Тип П-5</t>
  </si>
  <si>
    <t>Гранитная плитка толщиной 30 мм, размер, цвет, качество поверхности по ДП</t>
  </si>
  <si>
    <t>Устройство покрытий ступеней лестниц НЛ Тип П-6</t>
  </si>
  <si>
    <t>Древесно-полимерный композит толщиной 60 мм, цвет по ДП</t>
  </si>
  <si>
    <t>Устройство покрытий ступеней лестниц НЛ Тип П-7</t>
  </si>
  <si>
    <t>Цементопесчаная стяжка М150, армированная сеткой 5Вр-I 150х150 ГОСТ 23278-2012, толщина - 0,02 м</t>
  </si>
  <si>
    <t>Устройство покрытий ступеней (подступенки) лестниц НЛ Тип П-8</t>
  </si>
  <si>
    <t>Устройство покрытий  подпорных стен ПС Тип П-9</t>
  </si>
  <si>
    <t>9.1</t>
  </si>
  <si>
    <t>Геотекстильное полотно 500 г/м²</t>
  </si>
  <si>
    <t>9.2</t>
  </si>
  <si>
    <t xml:space="preserve">Профилированная мембрана </t>
  </si>
  <si>
    <t>9.3</t>
  </si>
  <si>
    <t>9.4</t>
  </si>
  <si>
    <t>9.5</t>
  </si>
  <si>
    <t>Цементопесчаная стяжка М150 по уклону, армированная сеткой 5Вр-I 150х150 ГОСТ 23278-2012, толщина - 0,04 - 0,13 м</t>
  </si>
  <si>
    <t>9.6</t>
  </si>
  <si>
    <t>Мембрана Тефонд НР Дрейн Стар</t>
  </si>
  <si>
    <t>9.7</t>
  </si>
  <si>
    <t>Устройство покрытий  подпорных стен ПС Тип П-10</t>
  </si>
  <si>
    <t>Гидроизоляция обмазочная битумной мастикой в 2 слоя (по РД Гидроизоляция)</t>
  </si>
  <si>
    <t>10.4</t>
  </si>
  <si>
    <t>Отделка вертикальных поверхностей подпорных стен и наружных лестниц</t>
  </si>
  <si>
    <t>Аквапанель в 2 слоя 20 мм</t>
  </si>
  <si>
    <t>Дренажный геокомпозит Q-DREIN ZW5 50 10F в 1 слой</t>
  </si>
  <si>
    <t>Выравнивающая штукатурка цементно-песчанным раствором по металлической оцинкованнай сетке с последующей окраской в цвет по ДП</t>
  </si>
  <si>
    <t>Экструдированный пенополистирол, прочность на сжатие, толщиной 20 мм</t>
  </si>
  <si>
    <t xml:space="preserve"> Бетонная фасадная плитка на клею, RAL 1013. Поверхность рельефная. (вертикальная отделка ПС) </t>
  </si>
  <si>
    <t xml:space="preserve"> Мембрана Тефонд НР Дрейн Стар</t>
  </si>
  <si>
    <t>Прижимная планка Planter Profile</t>
  </si>
  <si>
    <t>Установка накрывного камня и отливов по подпорным стенам и наружным лестницам</t>
  </si>
  <si>
    <t>Накрывной камень К-1, бетон 360х1000х60, цвет RAL 7044 (серый шелк)</t>
  </si>
  <si>
    <t>12.2</t>
  </si>
  <si>
    <t>Накрывной камень К-2, бетон 410х1000х60, цвет RAL 7044 (серый шелк)</t>
  </si>
  <si>
    <t>12.3</t>
  </si>
  <si>
    <t>Накрывной камень К-3, бетон 460х1000х60, цвет RAL 7044 (серый шелк)</t>
  </si>
  <si>
    <t>12.4</t>
  </si>
  <si>
    <t>Накрывной камень К-4, бетон 520х1000х70, цвет RAL 7044 (серый шелк)</t>
  </si>
  <si>
    <t>12.5</t>
  </si>
  <si>
    <t>Накрывной камень К-5, бетон 580х1000х60, цвет RAL 7044 (серый шелк)</t>
  </si>
  <si>
    <t>12.6</t>
  </si>
  <si>
    <t>Фартук П-1 из оцинкованной стали. Ширина 275 мм Цвет RAL 7044 (серый шелк). Окраска в заводских условиях</t>
  </si>
  <si>
    <t>12.7</t>
  </si>
  <si>
    <t>Фартук П-2 из оцинкованной стали. Ширина 650 мм Цвет RAL 7044 (серый шелк). Окраска в заводских условиях</t>
  </si>
  <si>
    <t>Выполнение работ по благоустройству в соответствии с 11-ОМ/2023-ПОДД</t>
  </si>
  <si>
    <t>Установка дорожных знаков, в том числе:</t>
  </si>
  <si>
    <t>Неровная дорога</t>
  </si>
  <si>
    <t>Уступите дорогу</t>
  </si>
  <si>
    <t>Движение без остановки запрещено</t>
  </si>
  <si>
    <t>Въезд запрещен</t>
  </si>
  <si>
    <t>Ограничение высоты</t>
  </si>
  <si>
    <t>Ограничение максимальной скорости</t>
  </si>
  <si>
    <t>Остановка запрещена</t>
  </si>
  <si>
    <t>Искусственная неровность</t>
  </si>
  <si>
    <t>Движение пешеходов запрещено</t>
  </si>
  <si>
    <t>Движение прямо</t>
  </si>
  <si>
    <t>Движение направо</t>
  </si>
  <si>
    <t>Парковка (парковочное место)</t>
  </si>
  <si>
    <t>Зона действия</t>
  </si>
  <si>
    <t>Инвалиды</t>
  </si>
  <si>
    <t>Работает эвакуатор</t>
  </si>
  <si>
    <t>Опора под дорожные знаки СКМ 3,5 (5,0 м.; 27,0 кг/ед.)</t>
  </si>
  <si>
    <t>Монолитный фундамент из бетона B15 F100 W4 под стойки D76 (0,06 м3 – 1 шт.)</t>
  </si>
  <si>
    <t>Хомут для крепления дорожного знака на стойку</t>
  </si>
  <si>
    <t>Нанесение горизонтальной разметки</t>
  </si>
  <si>
    <t>Разметка площадки (6х12 м.) для установки передвижных пожарных подъемных механизмов группы Л3</t>
  </si>
  <si>
    <t>Табличка "Место стоянки пожарной техники" "пожарный гидрант" и т.п.</t>
  </si>
  <si>
    <t>14.3</t>
  </si>
  <si>
    <t>Сплошная линия шириной 10 см (обозначение парковок)</t>
  </si>
  <si>
    <t>14.4</t>
  </si>
  <si>
    <t>Дублирование дорожного знака 8.17 ("Инвалиды") площадью 0,833 м</t>
  </si>
  <si>
    <t>Работы не учтенные рабочей документацией</t>
  </si>
  <si>
    <r>
      <t xml:space="preserve">Блоки ФБС 24-4-6, размеры 240х40х60 (уличные блоки) </t>
    </r>
    <r>
      <rPr>
        <b/>
        <sz val="11"/>
        <rFont val="Times New Roman"/>
        <family val="1"/>
        <charset val="204"/>
      </rPr>
      <t>с вывозом и утилизацией</t>
    </r>
  </si>
  <si>
    <t>16</t>
  </si>
  <si>
    <t>Прочие работы</t>
  </si>
  <si>
    <t>Монтаж рекламных щитов</t>
  </si>
  <si>
    <t>16.7</t>
  </si>
  <si>
    <t>Демонтаж,погрузка, вывоз и разгрузка на площадке складирования Заказчика по адресу М.О. п Вешки. бытовых помещений, забора, дорожных плит и другого имущества Заказчика, в том числе:</t>
  </si>
  <si>
    <t>компл.</t>
  </si>
  <si>
    <t xml:space="preserve">Штаб строительства </t>
  </si>
  <si>
    <t xml:space="preserve">Бытовые помещения </t>
  </si>
  <si>
    <t>Ограждение территории строительства забор 3БН-1</t>
  </si>
  <si>
    <t>342</t>
  </si>
  <si>
    <t>Плита аэродромная ПАГ 14.</t>
  </si>
  <si>
    <t>295</t>
  </si>
  <si>
    <t>Опора электроснабжения с основанием из ж.б. блока</t>
  </si>
  <si>
    <t>Восстановление тротуаров вдоль Богородского вала, ул. Потешная</t>
  </si>
  <si>
    <t>Фрезерование существующего покрытия</t>
  </si>
  <si>
    <t>Укладка асфальтобетона мелкозернистый плотный тип Б, марка II, ГОСТ 9128-2013- 5 см</t>
  </si>
  <si>
    <t>500</t>
  </si>
  <si>
    <t>18</t>
  </si>
  <si>
    <t>п.м</t>
  </si>
  <si>
    <t>Рекламные щиты</t>
  </si>
  <si>
    <t>камера видеонаблюдения</t>
  </si>
  <si>
    <t>деревья</t>
  </si>
  <si>
    <t>Демонтаж/монтаж, бытовки 10 шт, +1 бытовка пост охраны</t>
  </si>
  <si>
    <t>Монтаж нового забора</t>
  </si>
  <si>
    <t>п.м.</t>
  </si>
  <si>
    <t>Монтаж камер</t>
  </si>
  <si>
    <t>Демонтаж и перенос забора со стороны набережной</t>
  </si>
  <si>
    <t>Тверд покрытий</t>
  </si>
  <si>
    <t>за</t>
  </si>
  <si>
    <t>итого</t>
  </si>
  <si>
    <t>Озелеенение</t>
  </si>
  <si>
    <t>Всего под благоустройство</t>
  </si>
  <si>
    <t xml:space="preserve">граница </t>
  </si>
  <si>
    <t>мягк покрытий</t>
  </si>
  <si>
    <t>за границей</t>
  </si>
  <si>
    <t>тв</t>
  </si>
  <si>
    <t>мягк</t>
  </si>
  <si>
    <t>озел</t>
  </si>
  <si>
    <t>гр</t>
  </si>
  <si>
    <t>лист 2 эксель</t>
  </si>
  <si>
    <t>Сводная для тендера</t>
  </si>
  <si>
    <t>14.5</t>
  </si>
  <si>
    <t>Нанесение горизонтальной разметки. Пешеходный переход</t>
  </si>
  <si>
    <t>5.19.1. Пешеходный переход</t>
  </si>
  <si>
    <t>5.19.2. Пешеходный переход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</si>
</sst>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"/>
  </numFmts>
  <fonts count="21" x14ac:knownFonts="1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53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11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/>
    </xf>
    <xf numFmtId="49" fontId="3" fillId="4" borderId="13" xfId="1" applyNumberFormat="1" applyFont="1" applyFill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7" fillId="0" borderId="13" xfId="1" applyNumberFormat="1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/>
    </xf>
    <xf numFmtId="49" fontId="3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3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0" xfId="0" applyNumberFormat="1" applyFont="1" applyFill="1" applyBorder="1" applyAlignment="1">
      <alignment horizontal="center" vertical="center"/>
    </xf>
    <xf numFmtId="49" fontId="3" fillId="4" borderId="2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21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49" fontId="7" fillId="0" borderId="21" xfId="1" applyNumberFormat="1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3" xfId="1" applyNumberFormat="1" applyFont="1" applyBorder="1" applyAlignment="1" applyProtection="1">
      <alignment horizontal="center" vertical="center" wrapText="1"/>
      <protection locked="0"/>
    </xf>
    <xf numFmtId="49" fontId="5" fillId="5" borderId="27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0" fontId="12" fillId="0" borderId="13" xfId="2" applyBorder="1" applyAlignment="1">
      <alignment horizontal="center"/>
    </xf>
    <xf numFmtId="0" fontId="12" fillId="0" borderId="0" xfId="2" applyBorder="1"/>
    <xf numFmtId="0" fontId="11" fillId="0" borderId="0" xfId="2" applyFont="1" applyBorder="1" applyAlignment="1">
      <alignment horizontal="center" vertical="center" wrapText="1"/>
    </xf>
    <xf numFmtId="0" fontId="12" fillId="0" borderId="0" xfId="2" applyBorder="1" applyAlignment="1">
      <alignment horizontal="center"/>
    </xf>
    <xf numFmtId="0" fontId="10" fillId="0" borderId="0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/>
    </xf>
    <xf numFmtId="0" fontId="11" fillId="0" borderId="13" xfId="2" applyFont="1" applyBorder="1" applyAlignment="1">
      <alignment horizontal="center" vertical="center" wrapText="1"/>
    </xf>
    <xf numFmtId="49" fontId="10" fillId="0" borderId="28" xfId="2" applyNumberFormat="1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2" fontId="0" fillId="0" borderId="0" xfId="0" applyNumberFormat="1"/>
    <xf numFmtId="0" fontId="0" fillId="0" borderId="13" xfId="0" applyBorder="1"/>
    <xf numFmtId="0" fontId="15" fillId="0" borderId="13" xfId="0" applyFont="1" applyBorder="1"/>
    <xf numFmtId="0" fontId="15" fillId="0" borderId="13" xfId="0" applyFont="1" applyBorder="1" applyAlignment="1">
      <alignment horizontal="left"/>
    </xf>
    <xf numFmtId="0" fontId="16" fillId="0" borderId="13" xfId="0" applyFont="1" applyBorder="1" applyAlignment="1">
      <alignment horizontal="center"/>
    </xf>
    <xf numFmtId="2" fontId="14" fillId="0" borderId="0" xfId="0" applyNumberFormat="1" applyFont="1"/>
    <xf numFmtId="2" fontId="0" fillId="0" borderId="13" xfId="0" applyNumberFormat="1" applyBorder="1"/>
    <xf numFmtId="0" fontId="3" fillId="3" borderId="4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7" fillId="3" borderId="14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49" fontId="3" fillId="3" borderId="13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14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/>
    <xf numFmtId="164" fontId="4" fillId="3" borderId="13" xfId="2" applyNumberFormat="1" applyFont="1" applyFill="1" applyBorder="1" applyAlignment="1">
      <alignment horizontal="center" vertical="top"/>
    </xf>
    <xf numFmtId="0" fontId="18" fillId="3" borderId="13" xfId="2" applyFont="1" applyFill="1" applyBorder="1" applyAlignment="1">
      <alignment horizontal="center" vertical="center" wrapText="1"/>
    </xf>
    <xf numFmtId="0" fontId="19" fillId="3" borderId="13" xfId="2" applyFont="1" applyFill="1" applyBorder="1" applyAlignment="1">
      <alignment horizontal="center"/>
    </xf>
    <xf numFmtId="49" fontId="20" fillId="0" borderId="12" xfId="0" applyNumberFormat="1" applyFont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9" fontId="7" fillId="0" borderId="25" xfId="1" applyNumberFormat="1" applyFont="1" applyBorder="1" applyAlignment="1" applyProtection="1">
      <alignment horizontal="center" vertical="center" wrapText="1"/>
      <protection locked="0"/>
    </xf>
    <xf numFmtId="49" fontId="7" fillId="0" borderId="26" xfId="1" applyNumberFormat="1" applyFont="1" applyBorder="1" applyAlignment="1" applyProtection="1">
      <alignment horizontal="center" vertical="center" wrapText="1"/>
      <protection locked="0"/>
    </xf>
    <xf numFmtId="49" fontId="7" fillId="0" borderId="21" xfId="1" applyNumberFormat="1" applyFont="1" applyBorder="1" applyAlignment="1" applyProtection="1">
      <alignment horizontal="center" vertical="center" wrapText="1"/>
      <protection locked="0"/>
    </xf>
    <xf numFmtId="49" fontId="3" fillId="5" borderId="15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6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5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9" fontId="3" fillId="8" borderId="23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left" vertical="center" wrapText="1"/>
    </xf>
    <xf numFmtId="49" fontId="3" fillId="8" borderId="6" xfId="0" applyNumberFormat="1" applyFont="1" applyFill="1" applyBorder="1" applyAlignment="1">
      <alignment horizontal="left" vertical="center" wrapText="1"/>
    </xf>
    <xf numFmtId="49" fontId="3" fillId="8" borderId="23" xfId="0" applyNumberFormat="1" applyFont="1" applyFill="1" applyBorder="1" applyAlignment="1">
      <alignment horizontal="left" vertical="center" wrapText="1"/>
    </xf>
    <xf numFmtId="49" fontId="3" fillId="8" borderId="2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3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6" xfId="2" applyFont="1" applyBorder="1" applyAlignment="1">
      <alignment horizontal="left" vertical="center"/>
    </xf>
  </cellXfs>
  <cellStyles count="3">
    <cellStyle name="Обычный" xfId="0" builtinId="0"/>
    <cellStyle name="Обычный 2" xfId="1" xr:uid="{16E749A2-66B1-4005-8348-EC3E5C170B10}"/>
    <cellStyle name="Обычный 3" xfId="2" xr:uid="{299733A9-D75C-486B-BDFF-54354A0B0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609600</xdr:rowOff>
    </xdr:from>
    <xdr:to>
      <xdr:col>2</xdr:col>
      <xdr:colOff>352425</xdr:colOff>
      <xdr:row>2</xdr:row>
      <xdr:rowOff>647700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DC8019C-E50B-479C-A9AA-9B2CE672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409575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87-9E66-4CBE-A7E7-F13E621ADA32}">
  <dimension ref="A1:X276"/>
  <sheetViews>
    <sheetView tabSelected="1" topLeftCell="A265" zoomScale="175" zoomScaleNormal="175" workbookViewId="0">
      <selection activeCell="C273" sqref="C273"/>
    </sheetView>
  </sheetViews>
  <sheetFormatPr defaultRowHeight="15" x14ac:dyDescent="0.25"/>
  <cols>
    <col min="3" max="3" width="74.5703125" customWidth="1"/>
    <col min="4" max="4" width="23.28515625" customWidth="1"/>
    <col min="5" max="5" width="15.7109375" style="63" customWidth="1"/>
    <col min="7" max="7" width="1.7109375" customWidth="1"/>
    <col min="8" max="8" width="1.28515625" customWidth="1"/>
    <col min="12" max="12" width="21.5703125" customWidth="1"/>
    <col min="13" max="13" width="21" customWidth="1"/>
    <col min="15" max="15" width="14.28515625" customWidth="1"/>
  </cols>
  <sheetData>
    <row r="1" spans="2:16" x14ac:dyDescent="0.25">
      <c r="M1" t="s">
        <v>348</v>
      </c>
    </row>
    <row r="2" spans="2:16" ht="15.75" x14ac:dyDescent="0.25">
      <c r="B2" s="102" t="s">
        <v>0</v>
      </c>
      <c r="C2" s="102"/>
      <c r="D2" s="102"/>
      <c r="E2" s="102"/>
      <c r="M2" s="46"/>
      <c r="N2" s="48" t="s">
        <v>341</v>
      </c>
      <c r="O2" s="48" t="s">
        <v>343</v>
      </c>
      <c r="P2" s="48" t="s">
        <v>338</v>
      </c>
    </row>
    <row r="3" spans="2:16" ht="15.75" x14ac:dyDescent="0.25">
      <c r="B3" s="102" t="s">
        <v>1</v>
      </c>
      <c r="C3" s="102"/>
      <c r="D3" s="102"/>
      <c r="E3" s="102"/>
      <c r="H3" s="101"/>
      <c r="I3" s="101"/>
      <c r="M3" s="47" t="s">
        <v>336</v>
      </c>
      <c r="N3" s="46">
        <v>5613.41</v>
      </c>
      <c r="O3" s="46">
        <v>538.86</v>
      </c>
      <c r="P3" s="46">
        <f>N3+O3</f>
        <v>6152.2699999999995</v>
      </c>
    </row>
    <row r="4" spans="2:16" ht="16.5" thickBot="1" x14ac:dyDescent="0.3">
      <c r="B4" s="103" t="s">
        <v>2</v>
      </c>
      <c r="C4" s="103"/>
      <c r="D4" s="103"/>
      <c r="E4" s="103"/>
      <c r="I4" s="101"/>
      <c r="J4" s="101"/>
      <c r="K4" s="101"/>
      <c r="L4" s="44"/>
      <c r="M4" s="47" t="s">
        <v>342</v>
      </c>
      <c r="N4" s="46">
        <v>298.60000000000002</v>
      </c>
      <c r="O4" s="46"/>
      <c r="P4" s="46">
        <f>N4</f>
        <v>298.60000000000002</v>
      </c>
    </row>
    <row r="5" spans="2:16" ht="16.5" thickBot="1" x14ac:dyDescent="0.3">
      <c r="B5" s="1" t="s">
        <v>3</v>
      </c>
      <c r="C5" s="2" t="s">
        <v>4</v>
      </c>
      <c r="D5" s="2" t="s">
        <v>5</v>
      </c>
      <c r="E5" s="51" t="s">
        <v>6</v>
      </c>
      <c r="I5" s="107"/>
      <c r="J5" s="101"/>
      <c r="K5" s="101"/>
      <c r="M5" s="47" t="s">
        <v>339</v>
      </c>
      <c r="N5" s="46">
        <v>2729.07</v>
      </c>
      <c r="O5" s="46">
        <v>935.94</v>
      </c>
      <c r="P5" s="46">
        <f>N5+O5</f>
        <v>3665.01</v>
      </c>
    </row>
    <row r="6" spans="2:16" ht="16.5" thickBot="1" x14ac:dyDescent="0.3">
      <c r="B6" s="96" t="s">
        <v>7</v>
      </c>
      <c r="C6" s="97"/>
      <c r="D6" s="3" t="s">
        <v>8</v>
      </c>
      <c r="E6" s="52"/>
      <c r="F6" s="44"/>
      <c r="H6" s="44"/>
      <c r="I6" s="108" t="s">
        <v>349</v>
      </c>
      <c r="J6" s="108"/>
      <c r="K6" s="108"/>
      <c r="L6" s="109"/>
      <c r="M6" s="47" t="s">
        <v>340</v>
      </c>
      <c r="N6" s="46"/>
      <c r="O6" s="46"/>
      <c r="P6" s="46">
        <f>P3+P5+P4</f>
        <v>10115.879999999999</v>
      </c>
    </row>
    <row r="7" spans="2:16" x14ac:dyDescent="0.25">
      <c r="B7" s="104" t="s">
        <v>9</v>
      </c>
      <c r="C7" s="105"/>
      <c r="D7" s="105"/>
      <c r="E7" s="106"/>
      <c r="I7" s="45"/>
      <c r="J7" s="45" t="s">
        <v>347</v>
      </c>
      <c r="K7" s="45" t="s">
        <v>337</v>
      </c>
      <c r="L7" s="45" t="s">
        <v>338</v>
      </c>
    </row>
    <row r="8" spans="2:16" x14ac:dyDescent="0.25">
      <c r="B8" s="4" t="s">
        <v>10</v>
      </c>
      <c r="C8" s="5" t="s">
        <v>11</v>
      </c>
      <c r="D8" s="6" t="s">
        <v>8</v>
      </c>
      <c r="E8" s="13">
        <v>1752</v>
      </c>
      <c r="F8" s="49"/>
      <c r="G8" s="44"/>
      <c r="I8" s="45" t="s">
        <v>344</v>
      </c>
      <c r="J8" s="50">
        <f>E8+E11+E15+E19+E23+E28+E32+E36+E40+E44+E49+E54+E58</f>
        <v>5733.3320000000003</v>
      </c>
      <c r="K8" s="50">
        <f>E129+E132+E136+E140+E144</f>
        <v>456.07900000000001</v>
      </c>
      <c r="L8" s="50">
        <f>J8+K8</f>
        <v>6189.4110000000001</v>
      </c>
    </row>
    <row r="9" spans="2:16" ht="30" x14ac:dyDescent="0.25">
      <c r="B9" s="7" t="s">
        <v>12</v>
      </c>
      <c r="C9" s="8" t="s">
        <v>13</v>
      </c>
      <c r="D9" s="9" t="s">
        <v>8</v>
      </c>
      <c r="E9" s="53">
        <v>1753</v>
      </c>
      <c r="F9" s="44"/>
      <c r="I9" s="45" t="s">
        <v>345</v>
      </c>
      <c r="J9" s="50">
        <f>E62+E74</f>
        <v>322.38</v>
      </c>
      <c r="K9" s="45"/>
      <c r="L9" s="50">
        <f t="shared" ref="L9:L10" si="0">J9+K9</f>
        <v>322.38</v>
      </c>
    </row>
    <row r="10" spans="2:16" ht="30" x14ac:dyDescent="0.25">
      <c r="B10" s="7" t="s">
        <v>14</v>
      </c>
      <c r="C10" s="8" t="s">
        <v>15</v>
      </c>
      <c r="D10" s="9" t="s">
        <v>8</v>
      </c>
      <c r="E10" s="53">
        <v>1752</v>
      </c>
      <c r="F10" s="44"/>
      <c r="I10" s="45" t="s">
        <v>346</v>
      </c>
      <c r="J10" s="50">
        <f>E93+E94+E95+E96+E97+E98-E98</f>
        <v>2632.33</v>
      </c>
      <c r="K10" s="50">
        <f>E148+E149</f>
        <v>1028.0999999999999</v>
      </c>
      <c r="L10" s="50">
        <f t="shared" si="0"/>
        <v>3660.43</v>
      </c>
    </row>
    <row r="11" spans="2:16" x14ac:dyDescent="0.25">
      <c r="B11" s="4" t="s">
        <v>16</v>
      </c>
      <c r="C11" s="5" t="s">
        <v>17</v>
      </c>
      <c r="D11" s="6" t="s">
        <v>8</v>
      </c>
      <c r="E11" s="13">
        <f>133.3+10</f>
        <v>143.30000000000001</v>
      </c>
      <c r="F11" s="49"/>
      <c r="L11" s="44">
        <f>SUM(L8:L10)</f>
        <v>10172.221</v>
      </c>
    </row>
    <row r="12" spans="2:16" ht="30" x14ac:dyDescent="0.25">
      <c r="B12" s="7" t="s">
        <v>18</v>
      </c>
      <c r="C12" s="8" t="s">
        <v>13</v>
      </c>
      <c r="D12" s="9" t="s">
        <v>8</v>
      </c>
      <c r="E12" s="53">
        <f>E11</f>
        <v>143.30000000000001</v>
      </c>
      <c r="F12" s="44"/>
    </row>
    <row r="13" spans="2:16" ht="30" x14ac:dyDescent="0.25">
      <c r="B13" s="7" t="s">
        <v>19</v>
      </c>
      <c r="C13" s="8" t="s">
        <v>15</v>
      </c>
      <c r="D13" s="9" t="s">
        <v>8</v>
      </c>
      <c r="E13" s="53">
        <f>E11</f>
        <v>143.30000000000001</v>
      </c>
      <c r="F13" s="44"/>
    </row>
    <row r="14" spans="2:16" x14ac:dyDescent="0.25">
      <c r="B14" s="76" t="s">
        <v>20</v>
      </c>
      <c r="C14" s="77"/>
      <c r="D14" s="77"/>
      <c r="E14" s="78"/>
      <c r="F14" s="44"/>
    </row>
    <row r="15" spans="2:16" ht="28.5" x14ac:dyDescent="0.25">
      <c r="B15" s="4" t="s">
        <v>10</v>
      </c>
      <c r="C15" s="5" t="s">
        <v>21</v>
      </c>
      <c r="D15" s="6" t="s">
        <v>8</v>
      </c>
      <c r="E15" s="13">
        <f>621.41+30</f>
        <v>651.41</v>
      </c>
      <c r="F15" s="49"/>
    </row>
    <row r="16" spans="2:16" ht="30" x14ac:dyDescent="0.25">
      <c r="B16" s="7" t="s">
        <v>12</v>
      </c>
      <c r="C16" s="8" t="s">
        <v>13</v>
      </c>
      <c r="D16" s="9" t="s">
        <v>8</v>
      </c>
      <c r="E16" s="53">
        <f>E15</f>
        <v>651.41</v>
      </c>
      <c r="F16" s="44"/>
    </row>
    <row r="17" spans="2:6" ht="30" x14ac:dyDescent="0.25">
      <c r="B17" s="7" t="s">
        <v>14</v>
      </c>
      <c r="C17" s="8" t="s">
        <v>15</v>
      </c>
      <c r="D17" s="9" t="s">
        <v>8</v>
      </c>
      <c r="E17" s="53">
        <f>E15</f>
        <v>651.41</v>
      </c>
      <c r="F17" s="44"/>
    </row>
    <row r="18" spans="2:6" x14ac:dyDescent="0.25">
      <c r="B18" s="76" t="s">
        <v>22</v>
      </c>
      <c r="C18" s="77"/>
      <c r="D18" s="77"/>
      <c r="E18" s="78"/>
      <c r="F18" s="44"/>
    </row>
    <row r="19" spans="2:6" ht="42.75" x14ac:dyDescent="0.25">
      <c r="B19" s="4" t="s">
        <v>10</v>
      </c>
      <c r="C19" s="5" t="s">
        <v>23</v>
      </c>
      <c r="D19" s="6" t="s">
        <v>8</v>
      </c>
      <c r="E19" s="13">
        <f>E21+E22</f>
        <v>71.711600000000004</v>
      </c>
      <c r="F19" s="49"/>
    </row>
    <row r="20" spans="2:6" x14ac:dyDescent="0.25">
      <c r="B20" s="7" t="s">
        <v>12</v>
      </c>
      <c r="C20" s="8" t="s">
        <v>24</v>
      </c>
      <c r="D20" s="9" t="s">
        <v>25</v>
      </c>
      <c r="E20" s="53">
        <f>E21+E22</f>
        <v>71.711600000000004</v>
      </c>
      <c r="F20" s="44"/>
    </row>
    <row r="21" spans="2:6" x14ac:dyDescent="0.25">
      <c r="B21" s="7" t="s">
        <v>14</v>
      </c>
      <c r="C21" s="8" t="s">
        <v>26</v>
      </c>
      <c r="D21" s="9" t="s">
        <v>8</v>
      </c>
      <c r="E21" s="53">
        <v>23.1312</v>
      </c>
      <c r="F21" s="44"/>
    </row>
    <row r="22" spans="2:6" x14ac:dyDescent="0.25">
      <c r="B22" s="7" t="s">
        <v>27</v>
      </c>
      <c r="C22" s="8" t="s">
        <v>28</v>
      </c>
      <c r="D22" s="9" t="s">
        <v>8</v>
      </c>
      <c r="E22" s="53">
        <v>48.580399999999997</v>
      </c>
      <c r="F22" s="44"/>
    </row>
    <row r="23" spans="2:6" ht="42.75" x14ac:dyDescent="0.25">
      <c r="B23" s="4" t="s">
        <v>16</v>
      </c>
      <c r="C23" s="5" t="s">
        <v>29</v>
      </c>
      <c r="D23" s="6" t="s">
        <v>8</v>
      </c>
      <c r="E23" s="13">
        <f>E24</f>
        <v>653.18259999999998</v>
      </c>
      <c r="F23" s="49"/>
    </row>
    <row r="24" spans="2:6" x14ac:dyDescent="0.25">
      <c r="B24" s="7" t="s">
        <v>18</v>
      </c>
      <c r="C24" s="8" t="s">
        <v>24</v>
      </c>
      <c r="D24" s="9" t="s">
        <v>25</v>
      </c>
      <c r="E24" s="53">
        <f>E25+E26+E27</f>
        <v>653.18259999999998</v>
      </c>
      <c r="F24" s="44"/>
    </row>
    <row r="25" spans="2:6" x14ac:dyDescent="0.25">
      <c r="B25" s="7" t="s">
        <v>19</v>
      </c>
      <c r="C25" s="8" t="s">
        <v>30</v>
      </c>
      <c r="D25" s="9" t="s">
        <v>8</v>
      </c>
      <c r="E25" s="53">
        <v>211.35</v>
      </c>
      <c r="F25" s="44"/>
    </row>
    <row r="26" spans="2:6" x14ac:dyDescent="0.25">
      <c r="B26" s="7" t="s">
        <v>31</v>
      </c>
      <c r="C26" s="8" t="s">
        <v>32</v>
      </c>
      <c r="D26" s="9" t="s">
        <v>8</v>
      </c>
      <c r="E26" s="53">
        <v>435.94</v>
      </c>
      <c r="F26" s="44"/>
    </row>
    <row r="27" spans="2:6" ht="30" x14ac:dyDescent="0.25">
      <c r="B27" s="7" t="s">
        <v>33</v>
      </c>
      <c r="C27" s="8" t="s">
        <v>34</v>
      </c>
      <c r="D27" s="9" t="s">
        <v>8</v>
      </c>
      <c r="E27" s="53">
        <v>5.8925999999999998</v>
      </c>
      <c r="F27" s="44"/>
    </row>
    <row r="28" spans="2:6" ht="28.5" x14ac:dyDescent="0.25">
      <c r="B28" s="4" t="s">
        <v>35</v>
      </c>
      <c r="C28" s="5" t="s">
        <v>36</v>
      </c>
      <c r="D28" s="6" t="s">
        <v>8</v>
      </c>
      <c r="E28" s="13">
        <f>E30+E31</f>
        <v>3.1963999999999997</v>
      </c>
      <c r="F28" s="49"/>
    </row>
    <row r="29" spans="2:6" x14ac:dyDescent="0.25">
      <c r="B29" s="7" t="s">
        <v>37</v>
      </c>
      <c r="C29" s="8" t="s">
        <v>24</v>
      </c>
      <c r="D29" s="9" t="s">
        <v>25</v>
      </c>
      <c r="E29" s="53">
        <f>E30+E31</f>
        <v>3.1963999999999997</v>
      </c>
      <c r="F29" s="44"/>
    </row>
    <row r="30" spans="2:6" x14ac:dyDescent="0.25">
      <c r="B30" s="7" t="s">
        <v>38</v>
      </c>
      <c r="C30" s="8" t="s">
        <v>26</v>
      </c>
      <c r="D30" s="9" t="s">
        <v>8</v>
      </c>
      <c r="E30" s="53">
        <v>1.4883999999999999</v>
      </c>
      <c r="F30" s="44"/>
    </row>
    <row r="31" spans="2:6" x14ac:dyDescent="0.25">
      <c r="B31" s="7" t="s">
        <v>39</v>
      </c>
      <c r="C31" s="8" t="s">
        <v>28</v>
      </c>
      <c r="D31" s="9" t="s">
        <v>8</v>
      </c>
      <c r="E31" s="53">
        <v>1.708</v>
      </c>
      <c r="F31" s="44"/>
    </row>
    <row r="32" spans="2:6" ht="42.75" x14ac:dyDescent="0.25">
      <c r="B32" s="4" t="s">
        <v>40</v>
      </c>
      <c r="C32" s="5" t="s">
        <v>41</v>
      </c>
      <c r="D32" s="6" t="s">
        <v>8</v>
      </c>
      <c r="E32" s="13">
        <f>E33</f>
        <v>34.452799999999996</v>
      </c>
      <c r="F32" s="49"/>
    </row>
    <row r="33" spans="2:10" x14ac:dyDescent="0.25">
      <c r="B33" s="7" t="s">
        <v>42</v>
      </c>
      <c r="C33" s="8" t="s">
        <v>24</v>
      </c>
      <c r="D33" s="9" t="s">
        <v>25</v>
      </c>
      <c r="E33" s="53">
        <f>E34+E35</f>
        <v>34.452799999999996</v>
      </c>
      <c r="F33" s="44"/>
    </row>
    <row r="34" spans="2:10" x14ac:dyDescent="0.25">
      <c r="B34" s="7" t="s">
        <v>43</v>
      </c>
      <c r="C34" s="8" t="s">
        <v>30</v>
      </c>
      <c r="D34" s="9" t="s">
        <v>8</v>
      </c>
      <c r="E34" s="53">
        <v>21.728199999999998</v>
      </c>
      <c r="F34" s="44"/>
    </row>
    <row r="35" spans="2:10" x14ac:dyDescent="0.25">
      <c r="B35" s="7" t="s">
        <v>44</v>
      </c>
      <c r="C35" s="8" t="s">
        <v>32</v>
      </c>
      <c r="D35" s="9" t="s">
        <v>8</v>
      </c>
      <c r="E35" s="53">
        <v>12.724599999999999</v>
      </c>
      <c r="F35" s="44"/>
    </row>
    <row r="36" spans="2:10" ht="57" x14ac:dyDescent="0.25">
      <c r="B36" s="4" t="s">
        <v>45</v>
      </c>
      <c r="C36" s="5" t="s">
        <v>46</v>
      </c>
      <c r="D36" s="6" t="s">
        <v>8</v>
      </c>
      <c r="E36" s="13">
        <f>E37</f>
        <v>39.747600000000006</v>
      </c>
      <c r="F36" s="49"/>
    </row>
    <row r="37" spans="2:10" x14ac:dyDescent="0.25">
      <c r="B37" s="7" t="s">
        <v>47</v>
      </c>
      <c r="C37" s="8" t="s">
        <v>24</v>
      </c>
      <c r="D37" s="9" t="s">
        <v>25</v>
      </c>
      <c r="E37" s="53">
        <f>E38+E39</f>
        <v>39.747600000000006</v>
      </c>
      <c r="F37" s="44"/>
    </row>
    <row r="38" spans="2:10" x14ac:dyDescent="0.25">
      <c r="B38" s="7" t="s">
        <v>48</v>
      </c>
      <c r="C38" s="8" t="s">
        <v>49</v>
      </c>
      <c r="D38" s="9" t="s">
        <v>8</v>
      </c>
      <c r="E38" s="53">
        <v>24.436600000000002</v>
      </c>
      <c r="F38" s="44"/>
    </row>
    <row r="39" spans="2:10" x14ac:dyDescent="0.25">
      <c r="B39" s="7" t="s">
        <v>50</v>
      </c>
      <c r="C39" s="8" t="s">
        <v>51</v>
      </c>
      <c r="D39" s="9" t="s">
        <v>8</v>
      </c>
      <c r="E39" s="53">
        <v>15.311</v>
      </c>
      <c r="F39" s="44"/>
    </row>
    <row r="40" spans="2:10" ht="57" x14ac:dyDescent="0.25">
      <c r="B40" s="4" t="s">
        <v>52</v>
      </c>
      <c r="C40" s="5" t="s">
        <v>53</v>
      </c>
      <c r="D40" s="6" t="s">
        <v>8</v>
      </c>
      <c r="E40" s="13">
        <f>E41</f>
        <v>389.48500000000001</v>
      </c>
      <c r="F40" s="49"/>
      <c r="J40" s="44"/>
    </row>
    <row r="41" spans="2:10" x14ac:dyDescent="0.25">
      <c r="B41" s="7" t="s">
        <v>54</v>
      </c>
      <c r="C41" s="8" t="s">
        <v>24</v>
      </c>
      <c r="D41" s="9" t="s">
        <v>25</v>
      </c>
      <c r="E41" s="53">
        <f>E42+E43</f>
        <v>389.48500000000001</v>
      </c>
      <c r="F41" s="44"/>
    </row>
    <row r="42" spans="2:10" x14ac:dyDescent="0.25">
      <c r="B42" s="7" t="s">
        <v>55</v>
      </c>
      <c r="C42" s="8" t="s">
        <v>56</v>
      </c>
      <c r="D42" s="9" t="s">
        <v>8</v>
      </c>
      <c r="E42" s="53">
        <v>184.40299999999999</v>
      </c>
      <c r="F42" s="44"/>
    </row>
    <row r="43" spans="2:10" x14ac:dyDescent="0.25">
      <c r="B43" s="7" t="s">
        <v>57</v>
      </c>
      <c r="C43" s="8" t="s">
        <v>58</v>
      </c>
      <c r="D43" s="9" t="s">
        <v>8</v>
      </c>
      <c r="E43" s="53">
        <v>205.08199999999999</v>
      </c>
      <c r="F43" s="44"/>
    </row>
    <row r="44" spans="2:10" ht="57" x14ac:dyDescent="0.25">
      <c r="B44" s="4" t="s">
        <v>59</v>
      </c>
      <c r="C44" s="5" t="s">
        <v>60</v>
      </c>
      <c r="D44" s="6" t="s">
        <v>8</v>
      </c>
      <c r="E44" s="13">
        <f>E45</f>
        <v>98.67</v>
      </c>
      <c r="F44" s="49"/>
    </row>
    <row r="45" spans="2:10" x14ac:dyDescent="0.25">
      <c r="B45" s="7" t="s">
        <v>61</v>
      </c>
      <c r="C45" s="8" t="s">
        <v>24</v>
      </c>
      <c r="D45" s="9" t="s">
        <v>25</v>
      </c>
      <c r="E45" s="53">
        <f>E47+E46+E48</f>
        <v>98.67</v>
      </c>
      <c r="F45" s="44"/>
    </row>
    <row r="46" spans="2:10" x14ac:dyDescent="0.25">
      <c r="B46" s="7" t="s">
        <v>62</v>
      </c>
      <c r="C46" s="8" t="s">
        <v>63</v>
      </c>
      <c r="D46" s="9" t="s">
        <v>8</v>
      </c>
      <c r="E46" s="53">
        <v>38</v>
      </c>
      <c r="F46" s="44"/>
    </row>
    <row r="47" spans="2:10" x14ac:dyDescent="0.25">
      <c r="B47" s="7" t="s">
        <v>64</v>
      </c>
      <c r="C47" s="8" t="s">
        <v>65</v>
      </c>
      <c r="D47" s="9" t="s">
        <v>8</v>
      </c>
      <c r="E47" s="53">
        <v>4.67</v>
      </c>
      <c r="F47" s="44"/>
    </row>
    <row r="48" spans="2:10" ht="30" x14ac:dyDescent="0.25">
      <c r="B48" s="7" t="s">
        <v>66</v>
      </c>
      <c r="C48" s="8" t="s">
        <v>67</v>
      </c>
      <c r="D48" s="9" t="s">
        <v>8</v>
      </c>
      <c r="E48" s="53">
        <v>56</v>
      </c>
      <c r="F48" s="44"/>
    </row>
    <row r="49" spans="2:6" ht="57" x14ac:dyDescent="0.25">
      <c r="B49" s="4" t="s">
        <v>68</v>
      </c>
      <c r="C49" s="5" t="s">
        <v>69</v>
      </c>
      <c r="D49" s="6" t="s">
        <v>8</v>
      </c>
      <c r="E49" s="13">
        <f>E50</f>
        <v>1133.04</v>
      </c>
      <c r="F49" s="44"/>
    </row>
    <row r="50" spans="2:6" x14ac:dyDescent="0.25">
      <c r="B50" s="7" t="s">
        <v>70</v>
      </c>
      <c r="C50" s="8" t="s">
        <v>24</v>
      </c>
      <c r="D50" s="9" t="s">
        <v>25</v>
      </c>
      <c r="E50" s="53">
        <f>E51+E52+E53</f>
        <v>1133.04</v>
      </c>
      <c r="F50" s="44"/>
    </row>
    <row r="51" spans="2:6" x14ac:dyDescent="0.25">
      <c r="B51" s="7" t="s">
        <v>71</v>
      </c>
      <c r="C51" s="8" t="s">
        <v>32</v>
      </c>
      <c r="D51" s="9" t="s">
        <v>8</v>
      </c>
      <c r="E51" s="53">
        <v>247.36</v>
      </c>
      <c r="F51" s="44"/>
    </row>
    <row r="52" spans="2:6" x14ac:dyDescent="0.25">
      <c r="B52" s="7" t="s">
        <v>72</v>
      </c>
      <c r="C52" s="8" t="s">
        <v>30</v>
      </c>
      <c r="D52" s="9" t="s">
        <v>8</v>
      </c>
      <c r="E52" s="53">
        <v>400</v>
      </c>
      <c r="F52" s="44"/>
    </row>
    <row r="53" spans="2:6" x14ac:dyDescent="0.25">
      <c r="B53" s="7" t="s">
        <v>73</v>
      </c>
      <c r="C53" s="8" t="s">
        <v>30</v>
      </c>
      <c r="D53" s="9" t="s">
        <v>8</v>
      </c>
      <c r="E53" s="53">
        <v>485.68</v>
      </c>
      <c r="F53" s="44"/>
    </row>
    <row r="54" spans="2:6" ht="57" x14ac:dyDescent="0.25">
      <c r="B54" s="4" t="s">
        <v>74</v>
      </c>
      <c r="C54" s="5" t="s">
        <v>75</v>
      </c>
      <c r="D54" s="6" t="s">
        <v>8</v>
      </c>
      <c r="E54" s="13">
        <f>E55</f>
        <v>96.135999999999996</v>
      </c>
      <c r="F54" s="49"/>
    </row>
    <row r="55" spans="2:6" x14ac:dyDescent="0.25">
      <c r="B55" s="7" t="s">
        <v>76</v>
      </c>
      <c r="C55" s="8" t="s">
        <v>24</v>
      </c>
      <c r="D55" s="9" t="s">
        <v>25</v>
      </c>
      <c r="E55" s="53">
        <f>E57+E56</f>
        <v>96.135999999999996</v>
      </c>
      <c r="F55" s="44"/>
    </row>
    <row r="56" spans="2:6" x14ac:dyDescent="0.25">
      <c r="B56" s="7" t="s">
        <v>77</v>
      </c>
      <c r="C56" s="8" t="s">
        <v>51</v>
      </c>
      <c r="D56" s="9" t="s">
        <v>8</v>
      </c>
      <c r="E56" s="53">
        <v>32.427599999999998</v>
      </c>
      <c r="F56" s="44"/>
    </row>
    <row r="57" spans="2:6" x14ac:dyDescent="0.25">
      <c r="B57" s="7" t="s">
        <v>78</v>
      </c>
      <c r="C57" s="8" t="s">
        <v>49</v>
      </c>
      <c r="D57" s="9" t="s">
        <v>8</v>
      </c>
      <c r="E57" s="53">
        <v>63.708399999999997</v>
      </c>
      <c r="F57" s="44"/>
    </row>
    <row r="58" spans="2:6" ht="57" x14ac:dyDescent="0.25">
      <c r="B58" s="4" t="s">
        <v>79</v>
      </c>
      <c r="C58" s="5" t="s">
        <v>80</v>
      </c>
      <c r="D58" s="6" t="s">
        <v>8</v>
      </c>
      <c r="E58" s="13">
        <v>667</v>
      </c>
      <c r="F58" s="49"/>
    </row>
    <row r="59" spans="2:6" x14ac:dyDescent="0.25">
      <c r="B59" s="7" t="s">
        <v>81</v>
      </c>
      <c r="C59" s="8" t="s">
        <v>24</v>
      </c>
      <c r="D59" s="9" t="s">
        <v>25</v>
      </c>
      <c r="E59" s="53">
        <f>E61+E60</f>
        <v>667</v>
      </c>
      <c r="F59" s="44"/>
    </row>
    <row r="60" spans="2:6" x14ac:dyDescent="0.25">
      <c r="B60" s="7" t="s">
        <v>82</v>
      </c>
      <c r="C60" s="8" t="s">
        <v>58</v>
      </c>
      <c r="D60" s="9" t="s">
        <v>8</v>
      </c>
      <c r="E60" s="53">
        <v>381</v>
      </c>
      <c r="F60" s="44"/>
    </row>
    <row r="61" spans="2:6" x14ac:dyDescent="0.25">
      <c r="B61" s="7" t="s">
        <v>83</v>
      </c>
      <c r="C61" s="8" t="s">
        <v>56</v>
      </c>
      <c r="D61" s="9" t="s">
        <v>8</v>
      </c>
      <c r="E61" s="53">
        <f>E58-E60</f>
        <v>286</v>
      </c>
      <c r="F61" s="44"/>
    </row>
    <row r="62" spans="2:6" ht="57" x14ac:dyDescent="0.25">
      <c r="B62" s="4" t="s">
        <v>84</v>
      </c>
      <c r="C62" s="5" t="s">
        <v>85</v>
      </c>
      <c r="D62" s="6" t="s">
        <v>8</v>
      </c>
      <c r="E62" s="13">
        <f>SUM(E63:E72)</f>
        <v>298.63</v>
      </c>
      <c r="F62" s="44"/>
    </row>
    <row r="63" spans="2:6" x14ac:dyDescent="0.25">
      <c r="B63" s="7" t="s">
        <v>86</v>
      </c>
      <c r="C63" s="8" t="s">
        <v>87</v>
      </c>
      <c r="D63" s="9" t="s">
        <v>8</v>
      </c>
      <c r="E63" s="53">
        <v>48</v>
      </c>
      <c r="F63" s="44"/>
    </row>
    <row r="64" spans="2:6" x14ac:dyDescent="0.25">
      <c r="B64" s="7" t="s">
        <v>88</v>
      </c>
      <c r="C64" s="8" t="s">
        <v>89</v>
      </c>
      <c r="D64" s="9" t="s">
        <v>8</v>
      </c>
      <c r="E64" s="53">
        <v>40.880000000000003</v>
      </c>
      <c r="F64" s="44"/>
    </row>
    <row r="65" spans="2:6" x14ac:dyDescent="0.25">
      <c r="B65" s="7" t="s">
        <v>90</v>
      </c>
      <c r="C65" s="8" t="s">
        <v>91</v>
      </c>
      <c r="D65" s="9" t="s">
        <v>8</v>
      </c>
      <c r="E65" s="53">
        <v>55.33</v>
      </c>
      <c r="F65" s="44"/>
    </row>
    <row r="66" spans="2:6" x14ac:dyDescent="0.25">
      <c r="B66" s="7" t="s">
        <v>92</v>
      </c>
      <c r="C66" s="8" t="s">
        <v>93</v>
      </c>
      <c r="D66" s="9" t="s">
        <v>25</v>
      </c>
      <c r="E66" s="53">
        <v>45.72</v>
      </c>
      <c r="F66" s="44"/>
    </row>
    <row r="67" spans="2:6" x14ac:dyDescent="0.25">
      <c r="B67" s="7" t="s">
        <v>94</v>
      </c>
      <c r="C67" s="8" t="s">
        <v>95</v>
      </c>
      <c r="D67" s="9" t="s">
        <v>8</v>
      </c>
      <c r="E67" s="53">
        <v>22.94</v>
      </c>
      <c r="F67" s="44"/>
    </row>
    <row r="68" spans="2:6" x14ac:dyDescent="0.25">
      <c r="B68" s="7" t="s">
        <v>96</v>
      </c>
      <c r="C68" s="8" t="s">
        <v>97</v>
      </c>
      <c r="D68" s="9" t="s">
        <v>8</v>
      </c>
      <c r="E68" s="53">
        <v>17.02</v>
      </c>
      <c r="F68" s="44"/>
    </row>
    <row r="69" spans="2:6" x14ac:dyDescent="0.25">
      <c r="B69" s="7" t="s">
        <v>98</v>
      </c>
      <c r="C69" s="8" t="s">
        <v>99</v>
      </c>
      <c r="D69" s="9" t="s">
        <v>8</v>
      </c>
      <c r="E69" s="53">
        <v>37.19</v>
      </c>
      <c r="F69" s="44"/>
    </row>
    <row r="70" spans="2:6" x14ac:dyDescent="0.25">
      <c r="B70" s="7" t="s">
        <v>100</v>
      </c>
      <c r="C70" s="8" t="s">
        <v>101</v>
      </c>
      <c r="D70" s="9" t="s">
        <v>8</v>
      </c>
      <c r="E70" s="53">
        <v>6.08</v>
      </c>
      <c r="F70" s="44"/>
    </row>
    <row r="71" spans="2:6" x14ac:dyDescent="0.25">
      <c r="B71" s="7" t="s">
        <v>102</v>
      </c>
      <c r="C71" s="8" t="s">
        <v>103</v>
      </c>
      <c r="D71" s="9" t="s">
        <v>25</v>
      </c>
      <c r="E71" s="53">
        <v>11.74</v>
      </c>
    </row>
    <row r="72" spans="2:6" x14ac:dyDescent="0.25">
      <c r="B72" s="7" t="s">
        <v>104</v>
      </c>
      <c r="C72" s="8" t="s">
        <v>105</v>
      </c>
      <c r="D72" s="9" t="s">
        <v>8</v>
      </c>
      <c r="E72" s="53">
        <v>13.73</v>
      </c>
    </row>
    <row r="73" spans="2:6" x14ac:dyDescent="0.25">
      <c r="B73" s="7" t="s">
        <v>106</v>
      </c>
      <c r="C73" s="8" t="s">
        <v>107</v>
      </c>
      <c r="D73" s="9" t="s">
        <v>8</v>
      </c>
      <c r="E73" s="53">
        <v>298.63</v>
      </c>
    </row>
    <row r="74" spans="2:6" ht="42.75" x14ac:dyDescent="0.25">
      <c r="B74" s="4" t="s">
        <v>108</v>
      </c>
      <c r="C74" s="5" t="s">
        <v>109</v>
      </c>
      <c r="D74" s="6" t="s">
        <v>8</v>
      </c>
      <c r="E74" s="13">
        <v>23.75</v>
      </c>
    </row>
    <row r="75" spans="2:6" x14ac:dyDescent="0.25">
      <c r="B75" s="7" t="s">
        <v>110</v>
      </c>
      <c r="C75" s="8" t="s">
        <v>111</v>
      </c>
      <c r="D75" s="9" t="s">
        <v>25</v>
      </c>
      <c r="E75" s="53">
        <f>23.75*0.05</f>
        <v>1.1875</v>
      </c>
    </row>
    <row r="76" spans="2:6" x14ac:dyDescent="0.25">
      <c r="B76" s="4" t="s">
        <v>112</v>
      </c>
      <c r="C76" s="5" t="s">
        <v>113</v>
      </c>
      <c r="D76" s="6"/>
      <c r="E76" s="13"/>
    </row>
    <row r="77" spans="2:6" x14ac:dyDescent="0.25">
      <c r="B77" s="10" t="s">
        <v>114</v>
      </c>
      <c r="C77" s="11" t="s">
        <v>115</v>
      </c>
      <c r="D77" s="12" t="s">
        <v>116</v>
      </c>
      <c r="E77" s="13">
        <v>1198</v>
      </c>
    </row>
    <row r="78" spans="2:6" x14ac:dyDescent="0.25">
      <c r="B78" s="79"/>
      <c r="C78" s="8" t="s">
        <v>117</v>
      </c>
      <c r="D78" s="9" t="s">
        <v>116</v>
      </c>
      <c r="E78" s="53">
        <f>392+195</f>
        <v>587</v>
      </c>
    </row>
    <row r="79" spans="2:6" x14ac:dyDescent="0.25">
      <c r="B79" s="80"/>
      <c r="C79" s="8" t="s">
        <v>118</v>
      </c>
      <c r="D79" s="9" t="s">
        <v>116</v>
      </c>
      <c r="E79" s="53">
        <v>53</v>
      </c>
    </row>
    <row r="80" spans="2:6" x14ac:dyDescent="0.25">
      <c r="B80" s="80"/>
      <c r="C80" s="8" t="s">
        <v>119</v>
      </c>
      <c r="D80" s="9" t="s">
        <v>116</v>
      </c>
      <c r="E80" s="53">
        <f>308+86</f>
        <v>394</v>
      </c>
    </row>
    <row r="81" spans="2:5" x14ac:dyDescent="0.25">
      <c r="B81" s="80"/>
      <c r="C81" s="8" t="s">
        <v>120</v>
      </c>
      <c r="D81" s="9" t="s">
        <v>116</v>
      </c>
      <c r="E81" s="53">
        <v>66</v>
      </c>
    </row>
    <row r="82" spans="2:5" x14ac:dyDescent="0.25">
      <c r="B82" s="80"/>
      <c r="C82" s="8" t="s">
        <v>121</v>
      </c>
      <c r="D82" s="9" t="s">
        <v>116</v>
      </c>
      <c r="E82" s="53">
        <v>87</v>
      </c>
    </row>
    <row r="83" spans="2:5" x14ac:dyDescent="0.25">
      <c r="B83" s="81"/>
      <c r="C83" s="8" t="s">
        <v>122</v>
      </c>
      <c r="D83" s="9" t="s">
        <v>116</v>
      </c>
      <c r="E83" s="53">
        <v>11</v>
      </c>
    </row>
    <row r="84" spans="2:5" x14ac:dyDescent="0.25">
      <c r="B84" s="7" t="s">
        <v>123</v>
      </c>
      <c r="C84" s="8" t="s">
        <v>124</v>
      </c>
      <c r="D84" s="9" t="s">
        <v>116</v>
      </c>
      <c r="E84" s="53">
        <v>602</v>
      </c>
    </row>
    <row r="85" spans="2:5" ht="30" x14ac:dyDescent="0.25">
      <c r="B85" s="7" t="s">
        <v>125</v>
      </c>
      <c r="C85" s="8" t="s">
        <v>126</v>
      </c>
      <c r="D85" s="9" t="s">
        <v>25</v>
      </c>
      <c r="E85" s="53">
        <v>65.2</v>
      </c>
    </row>
    <row r="86" spans="2:5" x14ac:dyDescent="0.25">
      <c r="B86" s="4" t="s">
        <v>127</v>
      </c>
      <c r="C86" s="5" t="s">
        <v>128</v>
      </c>
      <c r="D86" s="6" t="s">
        <v>129</v>
      </c>
      <c r="E86" s="13">
        <f>SUM(E87:E88)</f>
        <v>285</v>
      </c>
    </row>
    <row r="87" spans="2:5" ht="30" x14ac:dyDescent="0.25">
      <c r="B87" s="7" t="s">
        <v>130</v>
      </c>
      <c r="C87" s="8" t="s">
        <v>131</v>
      </c>
      <c r="D87" s="9" t="s">
        <v>129</v>
      </c>
      <c r="E87" s="53">
        <v>99</v>
      </c>
    </row>
    <row r="88" spans="2:5" ht="30" x14ac:dyDescent="0.25">
      <c r="B88" s="7" t="s">
        <v>132</v>
      </c>
      <c r="C88" s="8" t="s">
        <v>133</v>
      </c>
      <c r="D88" s="9" t="s">
        <v>129</v>
      </c>
      <c r="E88" s="53">
        <v>186</v>
      </c>
    </row>
    <row r="89" spans="2:5" ht="28.5" x14ac:dyDescent="0.25">
      <c r="B89" s="4" t="s">
        <v>134</v>
      </c>
      <c r="C89" s="5" t="s">
        <v>135</v>
      </c>
      <c r="D89" s="6"/>
      <c r="E89" s="13"/>
    </row>
    <row r="90" spans="2:5" ht="44.25" x14ac:dyDescent="0.25">
      <c r="B90" s="7" t="s">
        <v>136</v>
      </c>
      <c r="C90" s="8" t="s">
        <v>137</v>
      </c>
      <c r="D90" s="9" t="s">
        <v>129</v>
      </c>
      <c r="E90" s="53">
        <v>21</v>
      </c>
    </row>
    <row r="91" spans="2:5" ht="30" x14ac:dyDescent="0.25">
      <c r="B91" s="7" t="s">
        <v>138</v>
      </c>
      <c r="C91" s="8" t="s">
        <v>139</v>
      </c>
      <c r="D91" s="9" t="s">
        <v>129</v>
      </c>
      <c r="E91" s="53">
        <v>340</v>
      </c>
    </row>
    <row r="92" spans="2:5" ht="28.5" x14ac:dyDescent="0.25">
      <c r="B92" s="4" t="s">
        <v>140</v>
      </c>
      <c r="C92" s="5" t="s">
        <v>141</v>
      </c>
      <c r="D92" s="6"/>
      <c r="E92" s="13"/>
    </row>
    <row r="93" spans="2:5" x14ac:dyDescent="0.25">
      <c r="B93" s="7" t="s">
        <v>142</v>
      </c>
      <c r="C93" s="8" t="s">
        <v>143</v>
      </c>
      <c r="D93" s="9" t="s">
        <v>8</v>
      </c>
      <c r="E93" s="53">
        <v>62.7</v>
      </c>
    </row>
    <row r="94" spans="2:5" ht="30" x14ac:dyDescent="0.25">
      <c r="B94" s="7" t="s">
        <v>144</v>
      </c>
      <c r="C94" s="8" t="s">
        <v>145</v>
      </c>
      <c r="D94" s="9" t="s">
        <v>8</v>
      </c>
      <c r="E94" s="53">
        <v>5.6</v>
      </c>
    </row>
    <row r="95" spans="2:5" x14ac:dyDescent="0.25">
      <c r="B95" s="7" t="s">
        <v>146</v>
      </c>
      <c r="C95" s="8" t="s">
        <v>147</v>
      </c>
      <c r="D95" s="9" t="s">
        <v>8</v>
      </c>
      <c r="E95" s="53">
        <v>1803.97</v>
      </c>
    </row>
    <row r="96" spans="2:5" ht="30" x14ac:dyDescent="0.25">
      <c r="B96" s="7" t="s">
        <v>148</v>
      </c>
      <c r="C96" s="8" t="s">
        <v>149</v>
      </c>
      <c r="D96" s="9" t="s">
        <v>8</v>
      </c>
      <c r="E96" s="53">
        <v>613.86</v>
      </c>
    </row>
    <row r="97" spans="2:5" ht="60" x14ac:dyDescent="0.25">
      <c r="B97" s="14" t="s">
        <v>150</v>
      </c>
      <c r="C97" s="8" t="s">
        <v>151</v>
      </c>
      <c r="D97" s="9" t="s">
        <v>8</v>
      </c>
      <c r="E97" s="54">
        <v>146.19999999999999</v>
      </c>
    </row>
    <row r="98" spans="2:5" x14ac:dyDescent="0.25">
      <c r="B98" s="14" t="s">
        <v>152</v>
      </c>
      <c r="C98" s="8" t="s">
        <v>153</v>
      </c>
      <c r="D98" s="9" t="s">
        <v>8</v>
      </c>
      <c r="E98" s="54">
        <v>125</v>
      </c>
    </row>
    <row r="99" spans="2:5" ht="28.5" x14ac:dyDescent="0.25">
      <c r="B99" s="15" t="s">
        <v>154</v>
      </c>
      <c r="C99" s="5" t="s">
        <v>155</v>
      </c>
      <c r="D99" s="15"/>
      <c r="E99" s="55"/>
    </row>
    <row r="100" spans="2:5" x14ac:dyDescent="0.25">
      <c r="B100" s="7" t="s">
        <v>156</v>
      </c>
      <c r="C100" s="8" t="s">
        <v>157</v>
      </c>
      <c r="D100" s="9" t="s">
        <v>129</v>
      </c>
      <c r="E100" s="56">
        <v>3</v>
      </c>
    </row>
    <row r="101" spans="2:5" ht="30" x14ac:dyDescent="0.25">
      <c r="B101" s="7" t="s">
        <v>158</v>
      </c>
      <c r="C101" s="8" t="s">
        <v>159</v>
      </c>
      <c r="D101" s="9" t="s">
        <v>129</v>
      </c>
      <c r="E101" s="56">
        <v>3</v>
      </c>
    </row>
    <row r="102" spans="2:5" ht="30" x14ac:dyDescent="0.25">
      <c r="B102" s="7" t="s">
        <v>160</v>
      </c>
      <c r="C102" s="8" t="s">
        <v>161</v>
      </c>
      <c r="D102" s="9" t="s">
        <v>129</v>
      </c>
      <c r="E102" s="56">
        <v>32</v>
      </c>
    </row>
    <row r="103" spans="2:5" x14ac:dyDescent="0.25">
      <c r="B103" s="7" t="s">
        <v>162</v>
      </c>
      <c r="C103" s="8" t="s">
        <v>163</v>
      </c>
      <c r="D103" s="9" t="s">
        <v>129</v>
      </c>
      <c r="E103" s="56">
        <v>27</v>
      </c>
    </row>
    <row r="104" spans="2:5" ht="30" x14ac:dyDescent="0.25">
      <c r="B104" s="7" t="s">
        <v>164</v>
      </c>
      <c r="C104" s="8" t="s">
        <v>165</v>
      </c>
      <c r="D104" s="9" t="s">
        <v>129</v>
      </c>
      <c r="E104" s="56">
        <v>1</v>
      </c>
    </row>
    <row r="105" spans="2:5" ht="30" x14ac:dyDescent="0.25">
      <c r="B105" s="7" t="s">
        <v>166</v>
      </c>
      <c r="C105" s="8" t="s">
        <v>167</v>
      </c>
      <c r="D105" s="9" t="s">
        <v>129</v>
      </c>
      <c r="E105" s="56">
        <v>1</v>
      </c>
    </row>
    <row r="106" spans="2:5" ht="30" x14ac:dyDescent="0.25">
      <c r="B106" s="7" t="s">
        <v>168</v>
      </c>
      <c r="C106" s="8" t="s">
        <v>169</v>
      </c>
      <c r="D106" s="9" t="s">
        <v>129</v>
      </c>
      <c r="E106" s="56">
        <v>1</v>
      </c>
    </row>
    <row r="107" spans="2:5" ht="30" x14ac:dyDescent="0.25">
      <c r="B107" s="7" t="s">
        <v>170</v>
      </c>
      <c r="C107" s="8" t="s">
        <v>171</v>
      </c>
      <c r="D107" s="9" t="s">
        <v>129</v>
      </c>
      <c r="E107" s="56">
        <v>1</v>
      </c>
    </row>
    <row r="108" spans="2:5" ht="30" x14ac:dyDescent="0.25">
      <c r="B108" s="7" t="s">
        <v>172</v>
      </c>
      <c r="C108" s="8" t="s">
        <v>173</v>
      </c>
      <c r="D108" s="9" t="s">
        <v>129</v>
      </c>
      <c r="E108" s="56">
        <v>1</v>
      </c>
    </row>
    <row r="109" spans="2:5" ht="30" x14ac:dyDescent="0.25">
      <c r="B109" s="7" t="s">
        <v>174</v>
      </c>
      <c r="C109" s="8" t="s">
        <v>175</v>
      </c>
      <c r="D109" s="9" t="s">
        <v>129</v>
      </c>
      <c r="E109" s="56">
        <v>1</v>
      </c>
    </row>
    <row r="110" spans="2:5" ht="30" x14ac:dyDescent="0.25">
      <c r="B110" s="7" t="s">
        <v>176</v>
      </c>
      <c r="C110" s="8" t="s">
        <v>177</v>
      </c>
      <c r="D110" s="9" t="s">
        <v>129</v>
      </c>
      <c r="E110" s="56">
        <v>5</v>
      </c>
    </row>
    <row r="111" spans="2:5" ht="45" x14ac:dyDescent="0.25">
      <c r="B111" s="7" t="s">
        <v>178</v>
      </c>
      <c r="C111" s="8" t="s">
        <v>179</v>
      </c>
      <c r="D111" s="9" t="s">
        <v>116</v>
      </c>
      <c r="E111" s="53">
        <v>76.599999999999994</v>
      </c>
    </row>
    <row r="112" spans="2:5" ht="45" x14ac:dyDescent="0.25">
      <c r="B112" s="7" t="s">
        <v>180</v>
      </c>
      <c r="C112" s="8" t="s">
        <v>181</v>
      </c>
      <c r="D112" s="9" t="s">
        <v>116</v>
      </c>
      <c r="E112" s="53">
        <v>7.35</v>
      </c>
    </row>
    <row r="113" spans="2:5" ht="30" x14ac:dyDescent="0.25">
      <c r="B113" s="7" t="s">
        <v>182</v>
      </c>
      <c r="C113" s="8" t="s">
        <v>183</v>
      </c>
      <c r="D113" s="9" t="s">
        <v>129</v>
      </c>
      <c r="E113" s="56">
        <v>2</v>
      </c>
    </row>
    <row r="114" spans="2:5" ht="30" x14ac:dyDescent="0.25">
      <c r="B114" s="7" t="s">
        <v>184</v>
      </c>
      <c r="C114" s="8" t="s">
        <v>185</v>
      </c>
      <c r="D114" s="9" t="s">
        <v>129</v>
      </c>
      <c r="E114" s="56">
        <v>8</v>
      </c>
    </row>
    <row r="115" spans="2:5" ht="30" x14ac:dyDescent="0.25">
      <c r="B115" s="7" t="s">
        <v>186</v>
      </c>
      <c r="C115" s="8" t="s">
        <v>187</v>
      </c>
      <c r="D115" s="9" t="s">
        <v>129</v>
      </c>
      <c r="E115" s="56">
        <v>1</v>
      </c>
    </row>
    <row r="116" spans="2:5" x14ac:dyDescent="0.25">
      <c r="B116" s="7" t="s">
        <v>188</v>
      </c>
      <c r="C116" s="8" t="s">
        <v>189</v>
      </c>
      <c r="D116" s="9" t="s">
        <v>129</v>
      </c>
      <c r="E116" s="56">
        <v>3</v>
      </c>
    </row>
    <row r="117" spans="2:5" x14ac:dyDescent="0.25">
      <c r="B117" s="7" t="s">
        <v>190</v>
      </c>
      <c r="C117" s="8" t="s">
        <v>191</v>
      </c>
      <c r="D117" s="9" t="s">
        <v>129</v>
      </c>
      <c r="E117" s="56">
        <v>3</v>
      </c>
    </row>
    <row r="118" spans="2:5" ht="30" x14ac:dyDescent="0.25">
      <c r="B118" s="7" t="s">
        <v>192</v>
      </c>
      <c r="C118" s="8" t="s">
        <v>193</v>
      </c>
      <c r="D118" s="9" t="s">
        <v>129</v>
      </c>
      <c r="E118" s="56">
        <v>3</v>
      </c>
    </row>
    <row r="119" spans="2:5" ht="30" x14ac:dyDescent="0.25">
      <c r="B119" s="7" t="s">
        <v>194</v>
      </c>
      <c r="C119" s="8" t="s">
        <v>195</v>
      </c>
      <c r="D119" s="9" t="s">
        <v>129</v>
      </c>
      <c r="E119" s="56">
        <v>1</v>
      </c>
    </row>
    <row r="120" spans="2:5" ht="30" x14ac:dyDescent="0.25">
      <c r="B120" s="7" t="s">
        <v>196</v>
      </c>
      <c r="C120" s="8" t="s">
        <v>197</v>
      </c>
      <c r="D120" s="9" t="s">
        <v>129</v>
      </c>
      <c r="E120" s="56">
        <v>1</v>
      </c>
    </row>
    <row r="121" spans="2:5" ht="30" x14ac:dyDescent="0.25">
      <c r="B121" s="7" t="s">
        <v>198</v>
      </c>
      <c r="C121" s="8" t="s">
        <v>199</v>
      </c>
      <c r="D121" s="9" t="s">
        <v>129</v>
      </c>
      <c r="E121" s="56">
        <v>1</v>
      </c>
    </row>
    <row r="122" spans="2:5" ht="30" x14ac:dyDescent="0.25">
      <c r="B122" s="7" t="s">
        <v>200</v>
      </c>
      <c r="C122" s="8" t="s">
        <v>201</v>
      </c>
      <c r="D122" s="9" t="s">
        <v>129</v>
      </c>
      <c r="E122" s="56">
        <v>1</v>
      </c>
    </row>
    <row r="123" spans="2:5" ht="30" x14ac:dyDescent="0.25">
      <c r="B123" s="7" t="s">
        <v>202</v>
      </c>
      <c r="C123" s="8" t="s">
        <v>203</v>
      </c>
      <c r="D123" s="9" t="s">
        <v>129</v>
      </c>
      <c r="E123" s="53">
        <v>6</v>
      </c>
    </row>
    <row r="124" spans="2:5" x14ac:dyDescent="0.25">
      <c r="B124" s="7" t="s">
        <v>204</v>
      </c>
      <c r="C124" s="8" t="s">
        <v>205</v>
      </c>
      <c r="D124" s="9" t="s">
        <v>129</v>
      </c>
      <c r="E124" s="53">
        <v>12</v>
      </c>
    </row>
    <row r="125" spans="2:5" x14ac:dyDescent="0.25">
      <c r="B125" s="16" t="s">
        <v>206</v>
      </c>
      <c r="C125" s="17" t="s">
        <v>207</v>
      </c>
      <c r="D125" s="18" t="s">
        <v>129</v>
      </c>
      <c r="E125" s="57">
        <f>SUM(E126:E126)</f>
        <v>1</v>
      </c>
    </row>
    <row r="126" spans="2:5" ht="45.75" thickBot="1" x14ac:dyDescent="0.3">
      <c r="B126" s="19" t="s">
        <v>208</v>
      </c>
      <c r="C126" s="8" t="s">
        <v>209</v>
      </c>
      <c r="D126" s="20" t="s">
        <v>129</v>
      </c>
      <c r="E126" s="53">
        <v>1</v>
      </c>
    </row>
    <row r="127" spans="2:5" ht="15.75" thickBot="1" x14ac:dyDescent="0.3">
      <c r="B127" s="82" t="s">
        <v>210</v>
      </c>
      <c r="C127" s="83"/>
      <c r="D127" s="21"/>
      <c r="E127" s="58"/>
    </row>
    <row r="128" spans="2:5" x14ac:dyDescent="0.25">
      <c r="B128" s="84" t="s">
        <v>9</v>
      </c>
      <c r="C128" s="85"/>
      <c r="D128" s="85"/>
      <c r="E128" s="86"/>
    </row>
    <row r="129" spans="2:6" x14ac:dyDescent="0.25">
      <c r="B129" s="4" t="s">
        <v>10</v>
      </c>
      <c r="C129" s="5" t="s">
        <v>17</v>
      </c>
      <c r="D129" s="6" t="s">
        <v>8</v>
      </c>
      <c r="E129" s="13">
        <v>120.04</v>
      </c>
      <c r="F129" s="49"/>
    </row>
    <row r="130" spans="2:6" ht="30" x14ac:dyDescent="0.25">
      <c r="B130" s="7" t="s">
        <v>12</v>
      </c>
      <c r="C130" s="8" t="s">
        <v>13</v>
      </c>
      <c r="D130" s="9" t="s">
        <v>8</v>
      </c>
      <c r="E130" s="53">
        <v>120.04</v>
      </c>
      <c r="F130" s="44"/>
    </row>
    <row r="131" spans="2:6" ht="30" x14ac:dyDescent="0.25">
      <c r="B131" s="7" t="s">
        <v>14</v>
      </c>
      <c r="C131" s="8" t="s">
        <v>15</v>
      </c>
      <c r="D131" s="9" t="s">
        <v>8</v>
      </c>
      <c r="E131" s="53">
        <v>120.04</v>
      </c>
      <c r="F131" s="44"/>
    </row>
    <row r="132" spans="2:6" ht="42.75" x14ac:dyDescent="0.25">
      <c r="B132" s="4" t="s">
        <v>16</v>
      </c>
      <c r="C132" s="5" t="s">
        <v>29</v>
      </c>
      <c r="D132" s="6" t="s">
        <v>8</v>
      </c>
      <c r="E132" s="13">
        <f>E133</f>
        <v>17.980799999999999</v>
      </c>
      <c r="F132" s="49"/>
    </row>
    <row r="133" spans="2:6" x14ac:dyDescent="0.25">
      <c r="B133" s="7" t="s">
        <v>18</v>
      </c>
      <c r="C133" s="8" t="s">
        <v>24</v>
      </c>
      <c r="D133" s="9" t="s">
        <v>25</v>
      </c>
      <c r="E133" s="53">
        <f>E134+E135</f>
        <v>17.980799999999999</v>
      </c>
      <c r="F133" s="44"/>
    </row>
    <row r="134" spans="2:6" x14ac:dyDescent="0.25">
      <c r="B134" s="7" t="s">
        <v>19</v>
      </c>
      <c r="C134" s="8" t="s">
        <v>30</v>
      </c>
      <c r="D134" s="9" t="s">
        <v>8</v>
      </c>
      <c r="E134" s="53">
        <v>17.248799999999999</v>
      </c>
    </row>
    <row r="135" spans="2:6" ht="30" x14ac:dyDescent="0.25">
      <c r="B135" s="7" t="s">
        <v>33</v>
      </c>
      <c r="C135" s="8" t="s">
        <v>211</v>
      </c>
      <c r="D135" s="9" t="s">
        <v>8</v>
      </c>
      <c r="E135" s="53">
        <v>0.73199999999999998</v>
      </c>
    </row>
    <row r="136" spans="2:6" ht="28.5" x14ac:dyDescent="0.25">
      <c r="B136" s="4" t="s">
        <v>35</v>
      </c>
      <c r="C136" s="5" t="s">
        <v>36</v>
      </c>
      <c r="D136" s="6" t="s">
        <v>8</v>
      </c>
      <c r="E136" s="13">
        <f>E138+E139</f>
        <v>5.2581999999999995</v>
      </c>
    </row>
    <row r="137" spans="2:6" x14ac:dyDescent="0.25">
      <c r="B137" s="7" t="s">
        <v>37</v>
      </c>
      <c r="C137" s="8" t="s">
        <v>24</v>
      </c>
      <c r="D137" s="9" t="s">
        <v>25</v>
      </c>
      <c r="E137" s="53">
        <f>E138+E139</f>
        <v>5.2581999999999995</v>
      </c>
    </row>
    <row r="138" spans="2:6" x14ac:dyDescent="0.25">
      <c r="B138" s="7" t="s">
        <v>38</v>
      </c>
      <c r="C138" s="8" t="s">
        <v>26</v>
      </c>
      <c r="D138" s="9" t="s">
        <v>8</v>
      </c>
      <c r="E138" s="53">
        <v>3.5379999999999998</v>
      </c>
    </row>
    <row r="139" spans="2:6" x14ac:dyDescent="0.25">
      <c r="B139" s="7" t="s">
        <v>39</v>
      </c>
      <c r="C139" s="8" t="s">
        <v>28</v>
      </c>
      <c r="D139" s="9" t="s">
        <v>8</v>
      </c>
      <c r="E139" s="53">
        <v>1.7202</v>
      </c>
    </row>
    <row r="140" spans="2:6" ht="42.75" x14ac:dyDescent="0.25">
      <c r="B140" s="4" t="s">
        <v>40</v>
      </c>
      <c r="C140" s="5" t="s">
        <v>212</v>
      </c>
      <c r="D140" s="6" t="s">
        <v>8</v>
      </c>
      <c r="E140" s="13">
        <f>E141</f>
        <v>39.799999999999997</v>
      </c>
      <c r="F140" s="44"/>
    </row>
    <row r="141" spans="2:6" x14ac:dyDescent="0.25">
      <c r="B141" s="7" t="s">
        <v>42</v>
      </c>
      <c r="C141" s="8" t="s">
        <v>24</v>
      </c>
      <c r="D141" s="9" t="s">
        <v>25</v>
      </c>
      <c r="E141" s="53">
        <f>E142+E143</f>
        <v>39.799999999999997</v>
      </c>
    </row>
    <row r="142" spans="2:6" x14ac:dyDescent="0.25">
      <c r="B142" s="7" t="s">
        <v>43</v>
      </c>
      <c r="C142" s="8" t="s">
        <v>30</v>
      </c>
      <c r="D142" s="9" t="s">
        <v>8</v>
      </c>
      <c r="E142" s="53">
        <v>19.899999999999999</v>
      </c>
    </row>
    <row r="143" spans="2:6" x14ac:dyDescent="0.25">
      <c r="B143" s="7" t="s">
        <v>44</v>
      </c>
      <c r="C143" s="8" t="s">
        <v>32</v>
      </c>
      <c r="D143" s="9" t="s">
        <v>8</v>
      </c>
      <c r="E143" s="53">
        <v>19.899999999999999</v>
      </c>
    </row>
    <row r="144" spans="2:6" ht="57" x14ac:dyDescent="0.25">
      <c r="B144" s="4" t="s">
        <v>45</v>
      </c>
      <c r="C144" s="5" t="s">
        <v>53</v>
      </c>
      <c r="D144" s="6" t="s">
        <v>8</v>
      </c>
      <c r="E144" s="13">
        <f>E145</f>
        <v>273</v>
      </c>
      <c r="F144" s="44"/>
    </row>
    <row r="145" spans="2:6" x14ac:dyDescent="0.25">
      <c r="B145" s="7" t="s">
        <v>47</v>
      </c>
      <c r="C145" s="8" t="s">
        <v>24</v>
      </c>
      <c r="D145" s="9" t="s">
        <v>25</v>
      </c>
      <c r="E145" s="53">
        <v>273</v>
      </c>
    </row>
    <row r="146" spans="2:6" x14ac:dyDescent="0.25">
      <c r="B146" s="7" t="s">
        <v>48</v>
      </c>
      <c r="C146" s="8" t="s">
        <v>56</v>
      </c>
      <c r="D146" s="9" t="s">
        <v>8</v>
      </c>
      <c r="E146" s="53">
        <v>273</v>
      </c>
    </row>
    <row r="147" spans="2:6" x14ac:dyDescent="0.25">
      <c r="B147" s="4" t="s">
        <v>52</v>
      </c>
      <c r="C147" s="5" t="s">
        <v>213</v>
      </c>
      <c r="D147" s="6"/>
      <c r="E147" s="13"/>
    </row>
    <row r="148" spans="2:6" x14ac:dyDescent="0.25">
      <c r="B148" s="7" t="s">
        <v>54</v>
      </c>
      <c r="C148" s="8" t="s">
        <v>147</v>
      </c>
      <c r="D148" s="9" t="s">
        <v>8</v>
      </c>
      <c r="E148" s="53">
        <v>374.88</v>
      </c>
    </row>
    <row r="149" spans="2:6" ht="60.75" thickBot="1" x14ac:dyDescent="0.3">
      <c r="B149" s="7" t="s">
        <v>55</v>
      </c>
      <c r="C149" s="8" t="s">
        <v>214</v>
      </c>
      <c r="D149" s="9" t="s">
        <v>8</v>
      </c>
      <c r="E149" s="53">
        <v>653.22</v>
      </c>
    </row>
    <row r="150" spans="2:6" ht="15.75" thickBot="1" x14ac:dyDescent="0.3">
      <c r="B150" s="87" t="s">
        <v>215</v>
      </c>
      <c r="C150" s="88"/>
      <c r="D150" s="22"/>
      <c r="E150" s="58"/>
    </row>
    <row r="151" spans="2:6" x14ac:dyDescent="0.25">
      <c r="B151" s="16" t="s">
        <v>10</v>
      </c>
      <c r="C151" s="17" t="s">
        <v>216</v>
      </c>
      <c r="D151" s="18" t="s">
        <v>8</v>
      </c>
      <c r="E151" s="57">
        <v>45.2</v>
      </c>
      <c r="F151" s="44"/>
    </row>
    <row r="152" spans="2:6" ht="30" x14ac:dyDescent="0.25">
      <c r="B152" s="7" t="s">
        <v>12</v>
      </c>
      <c r="C152" s="8" t="s">
        <v>217</v>
      </c>
      <c r="D152" s="9" t="s">
        <v>8</v>
      </c>
      <c r="E152" s="53">
        <v>45.2</v>
      </c>
    </row>
    <row r="153" spans="2:6" ht="30.75" thickBot="1" x14ac:dyDescent="0.3">
      <c r="B153" s="7" t="s">
        <v>14</v>
      </c>
      <c r="C153" s="8" t="s">
        <v>218</v>
      </c>
      <c r="D153" s="9" t="s">
        <v>116</v>
      </c>
      <c r="E153" s="53">
        <f>6.2+4.5</f>
        <v>10.7</v>
      </c>
    </row>
    <row r="154" spans="2:6" ht="33.75" customHeight="1" thickBot="1" x14ac:dyDescent="0.3">
      <c r="B154" s="89" t="s">
        <v>219</v>
      </c>
      <c r="C154" s="90"/>
      <c r="D154" s="91"/>
      <c r="E154" s="58"/>
    </row>
    <row r="155" spans="2:6" x14ac:dyDescent="0.25">
      <c r="B155" s="16" t="s">
        <v>10</v>
      </c>
      <c r="C155" s="17" t="s">
        <v>220</v>
      </c>
      <c r="D155" s="18" t="s">
        <v>129</v>
      </c>
      <c r="E155" s="57">
        <f>E156</f>
        <v>3</v>
      </c>
    </row>
    <row r="156" spans="2:6" ht="30.75" thickBot="1" x14ac:dyDescent="0.3">
      <c r="B156" s="23" t="s">
        <v>12</v>
      </c>
      <c r="C156" s="24" t="s">
        <v>221</v>
      </c>
      <c r="D156" s="25" t="s">
        <v>129</v>
      </c>
      <c r="E156" s="59">
        <f>1*3</f>
        <v>3</v>
      </c>
    </row>
    <row r="157" spans="2:6" ht="36.75" customHeight="1" thickBot="1" x14ac:dyDescent="0.3">
      <c r="B157" s="89" t="s">
        <v>222</v>
      </c>
      <c r="C157" s="90"/>
      <c r="D157" s="91"/>
      <c r="E157" s="58"/>
    </row>
    <row r="158" spans="2:6" x14ac:dyDescent="0.25">
      <c r="B158" s="16" t="s">
        <v>10</v>
      </c>
      <c r="C158" s="17" t="s">
        <v>220</v>
      </c>
      <c r="D158" s="18" t="s">
        <v>129</v>
      </c>
      <c r="E158" s="57">
        <f>E159</f>
        <v>21</v>
      </c>
    </row>
    <row r="159" spans="2:6" ht="30.75" thickBot="1" x14ac:dyDescent="0.3">
      <c r="B159" s="23" t="s">
        <v>12</v>
      </c>
      <c r="C159" s="24" t="s">
        <v>221</v>
      </c>
      <c r="D159" s="25" t="s">
        <v>129</v>
      </c>
      <c r="E159" s="59">
        <f>7*3</f>
        <v>21</v>
      </c>
    </row>
    <row r="160" spans="2:6" ht="45.75" customHeight="1" thickBot="1" x14ac:dyDescent="0.3">
      <c r="B160" s="92" t="s">
        <v>223</v>
      </c>
      <c r="C160" s="93"/>
      <c r="D160" s="94"/>
      <c r="E160" s="58"/>
    </row>
    <row r="161" spans="2:5" x14ac:dyDescent="0.25">
      <c r="B161" s="16" t="s">
        <v>10</v>
      </c>
      <c r="C161" s="17" t="s">
        <v>220</v>
      </c>
      <c r="D161" s="18" t="s">
        <v>129</v>
      </c>
      <c r="E161" s="57">
        <f>E162</f>
        <v>18</v>
      </c>
    </row>
    <row r="162" spans="2:5" ht="30.75" thickBot="1" x14ac:dyDescent="0.3">
      <c r="B162" s="23" t="s">
        <v>12</v>
      </c>
      <c r="C162" s="24" t="s">
        <v>221</v>
      </c>
      <c r="D162" s="25" t="s">
        <v>129</v>
      </c>
      <c r="E162" s="59">
        <f>6*3</f>
        <v>18</v>
      </c>
    </row>
    <row r="163" spans="2:5" ht="15.75" thickBot="1" x14ac:dyDescent="0.3">
      <c r="B163" s="89" t="s">
        <v>224</v>
      </c>
      <c r="C163" s="90"/>
      <c r="D163" s="90"/>
      <c r="E163" s="95"/>
    </row>
    <row r="164" spans="2:5" ht="15.75" thickBot="1" x14ac:dyDescent="0.3">
      <c r="B164" s="26" t="s">
        <v>10</v>
      </c>
      <c r="C164" s="27" t="s">
        <v>225</v>
      </c>
      <c r="D164" s="28" t="s">
        <v>8</v>
      </c>
      <c r="E164" s="60">
        <v>55.71</v>
      </c>
    </row>
    <row r="165" spans="2:5" ht="30" x14ac:dyDescent="0.25">
      <c r="B165" s="7" t="s">
        <v>12</v>
      </c>
      <c r="C165" s="8" t="s">
        <v>226</v>
      </c>
      <c r="D165" s="9" t="s">
        <v>8</v>
      </c>
      <c r="E165" s="53">
        <f>E164</f>
        <v>55.71</v>
      </c>
    </row>
    <row r="166" spans="2:5" x14ac:dyDescent="0.25">
      <c r="B166" s="7" t="s">
        <v>14</v>
      </c>
      <c r="C166" s="8" t="s">
        <v>227</v>
      </c>
      <c r="D166" s="9" t="s">
        <v>8</v>
      </c>
      <c r="E166" s="53">
        <f>E164</f>
        <v>55.71</v>
      </c>
    </row>
    <row r="167" spans="2:5" x14ac:dyDescent="0.25">
      <c r="B167" s="7" t="s">
        <v>27</v>
      </c>
      <c r="C167" s="8" t="s">
        <v>228</v>
      </c>
      <c r="D167" s="9" t="s">
        <v>8</v>
      </c>
      <c r="E167" s="53">
        <f>E164</f>
        <v>55.71</v>
      </c>
    </row>
    <row r="168" spans="2:5" ht="15.75" thickBot="1" x14ac:dyDescent="0.3">
      <c r="B168" s="7" t="s">
        <v>229</v>
      </c>
      <c r="C168" s="8" t="s">
        <v>230</v>
      </c>
      <c r="D168" s="9" t="s">
        <v>8</v>
      </c>
      <c r="E168" s="53">
        <f>E164</f>
        <v>55.71</v>
      </c>
    </row>
    <row r="169" spans="2:5" ht="15.75" thickBot="1" x14ac:dyDescent="0.3">
      <c r="B169" s="26" t="s">
        <v>16</v>
      </c>
      <c r="C169" s="27" t="s">
        <v>231</v>
      </c>
      <c r="D169" s="28" t="s">
        <v>8</v>
      </c>
      <c r="E169" s="60">
        <v>9.9</v>
      </c>
    </row>
    <row r="170" spans="2:5" ht="30" x14ac:dyDescent="0.25">
      <c r="B170" s="7" t="s">
        <v>18</v>
      </c>
      <c r="C170" s="8" t="s">
        <v>232</v>
      </c>
      <c r="D170" s="9" t="s">
        <v>8</v>
      </c>
      <c r="E170" s="53">
        <f>E169</f>
        <v>9.9</v>
      </c>
    </row>
    <row r="171" spans="2:5" x14ac:dyDescent="0.25">
      <c r="B171" s="7" t="s">
        <v>19</v>
      </c>
      <c r="C171" s="8" t="s">
        <v>227</v>
      </c>
      <c r="D171" s="9" t="s">
        <v>8</v>
      </c>
      <c r="E171" s="53">
        <f>E169</f>
        <v>9.9</v>
      </c>
    </row>
    <row r="172" spans="2:5" x14ac:dyDescent="0.25">
      <c r="B172" s="7" t="s">
        <v>31</v>
      </c>
      <c r="C172" s="8" t="s">
        <v>228</v>
      </c>
      <c r="D172" s="9" t="s">
        <v>8</v>
      </c>
      <c r="E172" s="53">
        <f>E169</f>
        <v>9.9</v>
      </c>
    </row>
    <row r="173" spans="2:5" ht="15.75" thickBot="1" x14ac:dyDescent="0.3">
      <c r="B173" s="7" t="s">
        <v>33</v>
      </c>
      <c r="C173" s="8" t="s">
        <v>230</v>
      </c>
      <c r="D173" s="9" t="s">
        <v>8</v>
      </c>
      <c r="E173" s="53">
        <f>E169</f>
        <v>9.9</v>
      </c>
    </row>
    <row r="174" spans="2:5" ht="15.75" thickBot="1" x14ac:dyDescent="0.3">
      <c r="B174" s="26" t="s">
        <v>35</v>
      </c>
      <c r="C174" s="27" t="s">
        <v>233</v>
      </c>
      <c r="D174" s="28" t="s">
        <v>8</v>
      </c>
      <c r="E174" s="60">
        <v>1.21</v>
      </c>
    </row>
    <row r="175" spans="2:5" x14ac:dyDescent="0.25">
      <c r="B175" s="7" t="s">
        <v>37</v>
      </c>
      <c r="C175" s="8" t="s">
        <v>227</v>
      </c>
      <c r="D175" s="9" t="s">
        <v>8</v>
      </c>
      <c r="E175" s="53">
        <f>E174</f>
        <v>1.21</v>
      </c>
    </row>
    <row r="176" spans="2:5" x14ac:dyDescent="0.25">
      <c r="B176" s="7" t="s">
        <v>38</v>
      </c>
      <c r="C176" s="8" t="s">
        <v>228</v>
      </c>
      <c r="D176" s="9" t="s">
        <v>8</v>
      </c>
      <c r="E176" s="53">
        <f>E174</f>
        <v>1.21</v>
      </c>
    </row>
    <row r="177" spans="2:5" ht="15.75" thickBot="1" x14ac:dyDescent="0.3">
      <c r="B177" s="7" t="s">
        <v>39</v>
      </c>
      <c r="C177" s="8" t="s">
        <v>230</v>
      </c>
      <c r="D177" s="9" t="s">
        <v>8</v>
      </c>
      <c r="E177" s="53">
        <f>E174</f>
        <v>1.21</v>
      </c>
    </row>
    <row r="178" spans="2:5" ht="15.75" thickBot="1" x14ac:dyDescent="0.3">
      <c r="B178" s="26" t="s">
        <v>40</v>
      </c>
      <c r="C178" s="27" t="s">
        <v>234</v>
      </c>
      <c r="D178" s="28" t="s">
        <v>8</v>
      </c>
      <c r="E178" s="60">
        <v>1.49</v>
      </c>
    </row>
    <row r="179" spans="2:5" x14ac:dyDescent="0.25">
      <c r="B179" s="7" t="s">
        <v>42</v>
      </c>
      <c r="C179" s="8" t="s">
        <v>227</v>
      </c>
      <c r="D179" s="9" t="s">
        <v>8</v>
      </c>
      <c r="E179" s="53">
        <f>E178</f>
        <v>1.49</v>
      </c>
    </row>
    <row r="180" spans="2:5" x14ac:dyDescent="0.25">
      <c r="B180" s="7" t="s">
        <v>43</v>
      </c>
      <c r="C180" s="8" t="s">
        <v>228</v>
      </c>
      <c r="D180" s="9" t="s">
        <v>8</v>
      </c>
      <c r="E180" s="53">
        <f>E178</f>
        <v>1.49</v>
      </c>
    </row>
    <row r="181" spans="2:5" ht="15.75" thickBot="1" x14ac:dyDescent="0.3">
      <c r="B181" s="7" t="s">
        <v>44</v>
      </c>
      <c r="C181" s="8" t="s">
        <v>235</v>
      </c>
      <c r="D181" s="9" t="s">
        <v>8</v>
      </c>
      <c r="E181" s="53">
        <f>E178</f>
        <v>1.49</v>
      </c>
    </row>
    <row r="182" spans="2:5" ht="15.75" thickBot="1" x14ac:dyDescent="0.3">
      <c r="B182" s="26" t="s">
        <v>45</v>
      </c>
      <c r="C182" s="27" t="s">
        <v>236</v>
      </c>
      <c r="D182" s="28" t="s">
        <v>8</v>
      </c>
      <c r="E182" s="60">
        <v>123.67</v>
      </c>
    </row>
    <row r="183" spans="2:5" x14ac:dyDescent="0.25">
      <c r="B183" s="7" t="s">
        <v>47</v>
      </c>
      <c r="C183" s="8" t="s">
        <v>227</v>
      </c>
      <c r="D183" s="9" t="s">
        <v>8</v>
      </c>
      <c r="E183" s="53">
        <f>E182</f>
        <v>123.67</v>
      </c>
    </row>
    <row r="184" spans="2:5" x14ac:dyDescent="0.25">
      <c r="B184" s="7" t="s">
        <v>48</v>
      </c>
      <c r="C184" s="8" t="s">
        <v>228</v>
      </c>
      <c r="D184" s="9" t="s">
        <v>8</v>
      </c>
      <c r="E184" s="53">
        <f>E182</f>
        <v>123.67</v>
      </c>
    </row>
    <row r="185" spans="2:5" ht="15.75" thickBot="1" x14ac:dyDescent="0.3">
      <c r="B185" s="7" t="s">
        <v>50</v>
      </c>
      <c r="C185" s="8" t="s">
        <v>237</v>
      </c>
      <c r="D185" s="9" t="s">
        <v>8</v>
      </c>
      <c r="E185" s="53">
        <f>E182</f>
        <v>123.67</v>
      </c>
    </row>
    <row r="186" spans="2:5" ht="15.75" thickBot="1" x14ac:dyDescent="0.3">
      <c r="B186" s="26" t="s">
        <v>52</v>
      </c>
      <c r="C186" s="27" t="s">
        <v>238</v>
      </c>
      <c r="D186" s="28" t="s">
        <v>8</v>
      </c>
      <c r="E186" s="60">
        <v>13.92</v>
      </c>
    </row>
    <row r="187" spans="2:5" x14ac:dyDescent="0.25">
      <c r="B187" s="7" t="s">
        <v>54</v>
      </c>
      <c r="C187" s="8" t="s">
        <v>227</v>
      </c>
      <c r="D187" s="9" t="s">
        <v>8</v>
      </c>
      <c r="E187" s="53">
        <f>E186</f>
        <v>13.92</v>
      </c>
    </row>
    <row r="188" spans="2:5" ht="15.75" thickBot="1" x14ac:dyDescent="0.3">
      <c r="B188" s="7" t="s">
        <v>55</v>
      </c>
      <c r="C188" s="8" t="s">
        <v>239</v>
      </c>
      <c r="D188" s="9" t="s">
        <v>8</v>
      </c>
      <c r="E188" s="53">
        <f>E186</f>
        <v>13.92</v>
      </c>
    </row>
    <row r="189" spans="2:5" ht="15.75" thickBot="1" x14ac:dyDescent="0.3">
      <c r="B189" s="26" t="s">
        <v>59</v>
      </c>
      <c r="C189" s="27" t="s">
        <v>240</v>
      </c>
      <c r="D189" s="28" t="s">
        <v>8</v>
      </c>
      <c r="E189" s="60">
        <v>1.0900000000000001</v>
      </c>
    </row>
    <row r="190" spans="2:5" ht="30" x14ac:dyDescent="0.25">
      <c r="B190" s="7" t="s">
        <v>61</v>
      </c>
      <c r="C190" s="8" t="s">
        <v>241</v>
      </c>
      <c r="D190" s="9" t="s">
        <v>8</v>
      </c>
      <c r="E190" s="53">
        <f>E189</f>
        <v>1.0900000000000001</v>
      </c>
    </row>
    <row r="191" spans="2:5" x14ac:dyDescent="0.25">
      <c r="B191" s="7" t="s">
        <v>62</v>
      </c>
      <c r="C191" s="8" t="s">
        <v>227</v>
      </c>
      <c r="D191" s="9" t="s">
        <v>8</v>
      </c>
      <c r="E191" s="53">
        <f>E189</f>
        <v>1.0900000000000001</v>
      </c>
    </row>
    <row r="192" spans="2:5" ht="15.75" thickBot="1" x14ac:dyDescent="0.3">
      <c r="B192" s="7" t="s">
        <v>64</v>
      </c>
      <c r="C192" s="8" t="s">
        <v>239</v>
      </c>
      <c r="D192" s="9" t="s">
        <v>8</v>
      </c>
      <c r="E192" s="53">
        <f>E189</f>
        <v>1.0900000000000001</v>
      </c>
    </row>
    <row r="193" spans="2:5" ht="15.75" thickBot="1" x14ac:dyDescent="0.3">
      <c r="B193" s="26" t="s">
        <v>68</v>
      </c>
      <c r="C193" s="27" t="s">
        <v>242</v>
      </c>
      <c r="D193" s="28" t="s">
        <v>8</v>
      </c>
      <c r="E193" s="60">
        <v>58.54</v>
      </c>
    </row>
    <row r="194" spans="2:5" x14ac:dyDescent="0.25">
      <c r="B194" s="7" t="s">
        <v>70</v>
      </c>
      <c r="C194" s="8" t="s">
        <v>227</v>
      </c>
      <c r="D194" s="9" t="s">
        <v>8</v>
      </c>
      <c r="E194" s="53">
        <f>E193</f>
        <v>58.54</v>
      </c>
    </row>
    <row r="195" spans="2:5" x14ac:dyDescent="0.25">
      <c r="B195" s="7" t="s">
        <v>71</v>
      </c>
      <c r="C195" s="8" t="s">
        <v>228</v>
      </c>
      <c r="D195" s="9" t="s">
        <v>8</v>
      </c>
      <c r="E195" s="53">
        <f>E193</f>
        <v>58.54</v>
      </c>
    </row>
    <row r="196" spans="2:5" ht="15.75" thickBot="1" x14ac:dyDescent="0.3">
      <c r="B196" s="7" t="s">
        <v>72</v>
      </c>
      <c r="C196" s="8" t="s">
        <v>237</v>
      </c>
      <c r="D196" s="9" t="s">
        <v>8</v>
      </c>
      <c r="E196" s="53">
        <f>E193</f>
        <v>58.54</v>
      </c>
    </row>
    <row r="197" spans="2:5" ht="15.75" thickBot="1" x14ac:dyDescent="0.3">
      <c r="B197" s="26" t="s">
        <v>74</v>
      </c>
      <c r="C197" s="27" t="s">
        <v>243</v>
      </c>
      <c r="D197" s="28" t="s">
        <v>8</v>
      </c>
      <c r="E197" s="60">
        <v>138.79</v>
      </c>
    </row>
    <row r="198" spans="2:5" x14ac:dyDescent="0.25">
      <c r="B198" s="68" t="s">
        <v>244</v>
      </c>
      <c r="C198" s="69" t="s">
        <v>245</v>
      </c>
      <c r="D198" s="70" t="s">
        <v>8</v>
      </c>
      <c r="E198" s="53">
        <f>E197</f>
        <v>138.79</v>
      </c>
    </row>
    <row r="199" spans="2:5" x14ac:dyDescent="0.25">
      <c r="B199" s="68" t="s">
        <v>246</v>
      </c>
      <c r="C199" s="69" t="s">
        <v>247</v>
      </c>
      <c r="D199" s="70" t="s">
        <v>8</v>
      </c>
      <c r="E199" s="53">
        <f>E197</f>
        <v>138.79</v>
      </c>
    </row>
    <row r="200" spans="2:5" x14ac:dyDescent="0.25">
      <c r="B200" s="68" t="s">
        <v>248</v>
      </c>
      <c r="C200" s="69" t="s">
        <v>227</v>
      </c>
      <c r="D200" s="70" t="s">
        <v>8</v>
      </c>
      <c r="E200" s="53">
        <f>E197</f>
        <v>138.79</v>
      </c>
    </row>
    <row r="201" spans="2:5" x14ac:dyDescent="0.25">
      <c r="B201" s="68" t="s">
        <v>249</v>
      </c>
      <c r="C201" s="69" t="s">
        <v>245</v>
      </c>
      <c r="D201" s="70" t="s">
        <v>8</v>
      </c>
      <c r="E201" s="53">
        <f t="shared" ref="E201:E202" si="1">E200</f>
        <v>138.79</v>
      </c>
    </row>
    <row r="202" spans="2:5" ht="30" x14ac:dyDescent="0.25">
      <c r="B202" s="68" t="s">
        <v>250</v>
      </c>
      <c r="C202" s="69" t="s">
        <v>251</v>
      </c>
      <c r="D202" s="70" t="s">
        <v>8</v>
      </c>
      <c r="E202" s="53">
        <f t="shared" si="1"/>
        <v>138.79</v>
      </c>
    </row>
    <row r="203" spans="2:5" x14ac:dyDescent="0.25">
      <c r="B203" s="68" t="s">
        <v>252</v>
      </c>
      <c r="C203" s="69" t="s">
        <v>253</v>
      </c>
      <c r="D203" s="70" t="s">
        <v>8</v>
      </c>
      <c r="E203" s="53">
        <f>E197</f>
        <v>138.79</v>
      </c>
    </row>
    <row r="204" spans="2:5" ht="15.75" thickBot="1" x14ac:dyDescent="0.3">
      <c r="B204" s="7" t="s">
        <v>254</v>
      </c>
      <c r="C204" s="8" t="s">
        <v>230</v>
      </c>
      <c r="D204" s="9" t="s">
        <v>8</v>
      </c>
      <c r="E204" s="53">
        <f>E201</f>
        <v>138.79</v>
      </c>
    </row>
    <row r="205" spans="2:5" ht="15.75" thickBot="1" x14ac:dyDescent="0.3">
      <c r="B205" s="26" t="s">
        <v>79</v>
      </c>
      <c r="C205" s="27" t="s">
        <v>255</v>
      </c>
      <c r="D205" s="28" t="s">
        <v>8</v>
      </c>
      <c r="E205" s="60">
        <v>318.33</v>
      </c>
    </row>
    <row r="206" spans="2:5" x14ac:dyDescent="0.25">
      <c r="B206" s="68" t="s">
        <v>81</v>
      </c>
      <c r="C206" s="69" t="s">
        <v>256</v>
      </c>
      <c r="D206" s="70" t="s">
        <v>8</v>
      </c>
      <c r="E206" s="53">
        <f>E205</f>
        <v>318.33</v>
      </c>
    </row>
    <row r="207" spans="2:5" ht="30" x14ac:dyDescent="0.25">
      <c r="B207" s="68" t="s">
        <v>82</v>
      </c>
      <c r="C207" s="69" t="s">
        <v>251</v>
      </c>
      <c r="D207" s="70" t="s">
        <v>8</v>
      </c>
      <c r="E207" s="53">
        <f>E205</f>
        <v>318.33</v>
      </c>
    </row>
    <row r="208" spans="2:5" x14ac:dyDescent="0.25">
      <c r="B208" s="68" t="s">
        <v>83</v>
      </c>
      <c r="C208" s="69" t="s">
        <v>253</v>
      </c>
      <c r="D208" s="70" t="s">
        <v>8</v>
      </c>
      <c r="E208" s="53">
        <f>E205</f>
        <v>318.33</v>
      </c>
    </row>
    <row r="209" spans="2:5" ht="15.75" thickBot="1" x14ac:dyDescent="0.3">
      <c r="B209" s="7" t="s">
        <v>257</v>
      </c>
      <c r="C209" s="8" t="s">
        <v>230</v>
      </c>
      <c r="D209" s="9" t="s">
        <v>8</v>
      </c>
      <c r="E209" s="53">
        <f>E205</f>
        <v>318.33</v>
      </c>
    </row>
    <row r="210" spans="2:5" ht="29.25" thickBot="1" x14ac:dyDescent="0.3">
      <c r="B210" s="26" t="s">
        <v>84</v>
      </c>
      <c r="C210" s="27" t="s">
        <v>258</v>
      </c>
      <c r="D210" s="28" t="s">
        <v>8</v>
      </c>
      <c r="E210" s="60">
        <v>318.33</v>
      </c>
    </row>
    <row r="211" spans="2:5" x14ac:dyDescent="0.25">
      <c r="B211" s="7" t="s">
        <v>86</v>
      </c>
      <c r="C211" s="8" t="s">
        <v>259</v>
      </c>
      <c r="D211" s="9" t="s">
        <v>8</v>
      </c>
      <c r="E211" s="53">
        <v>274.64</v>
      </c>
    </row>
    <row r="212" spans="2:5" x14ac:dyDescent="0.25">
      <c r="B212" s="7" t="s">
        <v>88</v>
      </c>
      <c r="C212" s="8" t="s">
        <v>245</v>
      </c>
      <c r="D212" s="9" t="s">
        <v>8</v>
      </c>
      <c r="E212" s="53">
        <v>45.47</v>
      </c>
    </row>
    <row r="213" spans="2:5" x14ac:dyDescent="0.25">
      <c r="B213" s="7" t="s">
        <v>90</v>
      </c>
      <c r="C213" s="8" t="s">
        <v>260</v>
      </c>
      <c r="D213" s="9" t="s">
        <v>8</v>
      </c>
      <c r="E213" s="53">
        <v>45.48</v>
      </c>
    </row>
    <row r="214" spans="2:5" ht="30" x14ac:dyDescent="0.25">
      <c r="B214" s="7" t="s">
        <v>92</v>
      </c>
      <c r="C214" s="8" t="s">
        <v>261</v>
      </c>
      <c r="D214" s="9" t="s">
        <v>8</v>
      </c>
      <c r="E214" s="53">
        <v>496.24</v>
      </c>
    </row>
    <row r="215" spans="2:5" x14ac:dyDescent="0.25">
      <c r="B215" s="7" t="s">
        <v>94</v>
      </c>
      <c r="C215" s="8" t="s">
        <v>262</v>
      </c>
      <c r="D215" s="9" t="s">
        <v>8</v>
      </c>
      <c r="E215" s="53">
        <v>46.06</v>
      </c>
    </row>
    <row r="216" spans="2:5" ht="30" x14ac:dyDescent="0.25">
      <c r="B216" s="7" t="s">
        <v>96</v>
      </c>
      <c r="C216" s="8" t="s">
        <v>263</v>
      </c>
      <c r="D216" s="9" t="s">
        <v>8</v>
      </c>
      <c r="E216" s="53">
        <v>274.70999999999998</v>
      </c>
    </row>
    <row r="217" spans="2:5" x14ac:dyDescent="0.25">
      <c r="B217" s="19" t="s">
        <v>98</v>
      </c>
      <c r="C217" s="8" t="s">
        <v>227</v>
      </c>
      <c r="D217" s="20" t="s">
        <v>8</v>
      </c>
      <c r="E217" s="53">
        <v>768.54</v>
      </c>
    </row>
    <row r="218" spans="2:5" x14ac:dyDescent="0.25">
      <c r="B218" s="19" t="s">
        <v>100</v>
      </c>
      <c r="C218" s="8" t="s">
        <v>264</v>
      </c>
      <c r="D218" s="20" t="s">
        <v>8</v>
      </c>
      <c r="E218" s="53">
        <v>1369.03</v>
      </c>
    </row>
    <row r="219" spans="2:5" ht="15.75" thickBot="1" x14ac:dyDescent="0.3">
      <c r="B219" s="19" t="s">
        <v>102</v>
      </c>
      <c r="C219" s="8" t="s">
        <v>265</v>
      </c>
      <c r="D219" s="20" t="s">
        <v>116</v>
      </c>
      <c r="E219" s="53">
        <v>944.53</v>
      </c>
    </row>
    <row r="220" spans="2:5" ht="29.25" thickBot="1" x14ac:dyDescent="0.3">
      <c r="B220" s="26" t="s">
        <v>108</v>
      </c>
      <c r="C220" s="27" t="s">
        <v>266</v>
      </c>
      <c r="D220" s="28" t="s">
        <v>116</v>
      </c>
      <c r="E220" s="60">
        <f>E221+E222+E223+E224+E225</f>
        <v>197.52</v>
      </c>
    </row>
    <row r="221" spans="2:5" x14ac:dyDescent="0.25">
      <c r="B221" s="7" t="s">
        <v>110</v>
      </c>
      <c r="C221" s="8" t="s">
        <v>267</v>
      </c>
      <c r="D221" s="9" t="s">
        <v>116</v>
      </c>
      <c r="E221" s="53">
        <v>13.02</v>
      </c>
    </row>
    <row r="222" spans="2:5" x14ac:dyDescent="0.25">
      <c r="B222" s="7" t="s">
        <v>268</v>
      </c>
      <c r="C222" s="8" t="s">
        <v>269</v>
      </c>
      <c r="D222" s="9" t="s">
        <v>116</v>
      </c>
      <c r="E222" s="53">
        <v>60.27</v>
      </c>
    </row>
    <row r="223" spans="2:5" x14ac:dyDescent="0.25">
      <c r="B223" s="7" t="s">
        <v>270</v>
      </c>
      <c r="C223" s="8" t="s">
        <v>271</v>
      </c>
      <c r="D223" s="9" t="s">
        <v>116</v>
      </c>
      <c r="E223" s="53">
        <v>72.510000000000005</v>
      </c>
    </row>
    <row r="224" spans="2:5" x14ac:dyDescent="0.25">
      <c r="B224" s="7" t="s">
        <v>272</v>
      </c>
      <c r="C224" s="8" t="s">
        <v>273</v>
      </c>
      <c r="D224" s="9" t="s">
        <v>116</v>
      </c>
      <c r="E224" s="53">
        <v>21.43</v>
      </c>
    </row>
    <row r="225" spans="2:5" x14ac:dyDescent="0.25">
      <c r="B225" s="7" t="s">
        <v>274</v>
      </c>
      <c r="C225" s="8" t="s">
        <v>275</v>
      </c>
      <c r="D225" s="9" t="s">
        <v>116</v>
      </c>
      <c r="E225" s="53">
        <v>30.29</v>
      </c>
    </row>
    <row r="226" spans="2:5" ht="30" x14ac:dyDescent="0.25">
      <c r="B226" s="7" t="s">
        <v>276</v>
      </c>
      <c r="C226" s="8" t="s">
        <v>277</v>
      </c>
      <c r="D226" s="9" t="s">
        <v>116</v>
      </c>
      <c r="E226" s="53">
        <v>27</v>
      </c>
    </row>
    <row r="227" spans="2:5" ht="30.75" thickBot="1" x14ac:dyDescent="0.3">
      <c r="B227" s="19" t="s">
        <v>278</v>
      </c>
      <c r="C227" s="8" t="s">
        <v>279</v>
      </c>
      <c r="D227" s="20" t="s">
        <v>116</v>
      </c>
      <c r="E227" s="53">
        <v>5.5</v>
      </c>
    </row>
    <row r="228" spans="2:5" ht="15.75" thickBot="1" x14ac:dyDescent="0.3">
      <c r="B228" s="96" t="s">
        <v>280</v>
      </c>
      <c r="C228" s="97"/>
      <c r="D228" s="97"/>
      <c r="E228" s="98"/>
    </row>
    <row r="229" spans="2:5" ht="15.75" thickBot="1" x14ac:dyDescent="0.3">
      <c r="B229" s="26" t="s">
        <v>112</v>
      </c>
      <c r="C229" s="27" t="s">
        <v>281</v>
      </c>
      <c r="D229" s="28" t="s">
        <v>129</v>
      </c>
      <c r="E229" s="60">
        <f>SUM(E230:E246)</f>
        <v>67</v>
      </c>
    </row>
    <row r="230" spans="2:5" x14ac:dyDescent="0.25">
      <c r="B230" s="19"/>
      <c r="C230" s="8" t="s">
        <v>282</v>
      </c>
      <c r="D230" s="20" t="s">
        <v>129</v>
      </c>
      <c r="E230" s="53">
        <v>1</v>
      </c>
    </row>
    <row r="231" spans="2:5" x14ac:dyDescent="0.25">
      <c r="B231" s="19"/>
      <c r="C231" s="8" t="s">
        <v>283</v>
      </c>
      <c r="D231" s="20" t="s">
        <v>129</v>
      </c>
      <c r="E231" s="53">
        <v>2</v>
      </c>
    </row>
    <row r="232" spans="2:5" x14ac:dyDescent="0.25">
      <c r="B232" s="19"/>
      <c r="C232" s="8" t="s">
        <v>284</v>
      </c>
      <c r="D232" s="20" t="s">
        <v>129</v>
      </c>
      <c r="E232" s="53">
        <v>1</v>
      </c>
    </row>
    <row r="233" spans="2:5" x14ac:dyDescent="0.25">
      <c r="B233" s="19"/>
      <c r="C233" s="8" t="s">
        <v>285</v>
      </c>
      <c r="D233" s="20" t="s">
        <v>129</v>
      </c>
      <c r="E233" s="53">
        <v>4</v>
      </c>
    </row>
    <row r="234" spans="2:5" x14ac:dyDescent="0.25">
      <c r="B234" s="19"/>
      <c r="C234" s="8" t="s">
        <v>286</v>
      </c>
      <c r="D234" s="20" t="s">
        <v>129</v>
      </c>
      <c r="E234" s="53">
        <v>1</v>
      </c>
    </row>
    <row r="235" spans="2:5" x14ac:dyDescent="0.25">
      <c r="B235" s="19"/>
      <c r="C235" s="8" t="s">
        <v>287</v>
      </c>
      <c r="D235" s="20" t="s">
        <v>129</v>
      </c>
      <c r="E235" s="53">
        <v>2</v>
      </c>
    </row>
    <row r="236" spans="2:5" x14ac:dyDescent="0.25">
      <c r="B236" s="19"/>
      <c r="C236" s="8" t="s">
        <v>288</v>
      </c>
      <c r="D236" s="20" t="s">
        <v>129</v>
      </c>
      <c r="E236" s="53">
        <v>9</v>
      </c>
    </row>
    <row r="237" spans="2:5" x14ac:dyDescent="0.25">
      <c r="B237" s="19"/>
      <c r="C237" s="8" t="s">
        <v>289</v>
      </c>
      <c r="D237" s="20" t="s">
        <v>129</v>
      </c>
      <c r="E237" s="53">
        <v>2</v>
      </c>
    </row>
    <row r="238" spans="2:5" x14ac:dyDescent="0.25">
      <c r="B238" s="19"/>
      <c r="C238" s="8" t="s">
        <v>290</v>
      </c>
      <c r="D238" s="20" t="s">
        <v>129</v>
      </c>
      <c r="E238" s="53">
        <v>2</v>
      </c>
    </row>
    <row r="239" spans="2:5" x14ac:dyDescent="0.25">
      <c r="B239" s="19"/>
      <c r="C239" s="8" t="s">
        <v>291</v>
      </c>
      <c r="D239" s="20" t="s">
        <v>129</v>
      </c>
      <c r="E239" s="53">
        <v>2</v>
      </c>
    </row>
    <row r="240" spans="2:5" x14ac:dyDescent="0.25">
      <c r="B240" s="19"/>
      <c r="C240" s="8" t="s">
        <v>292</v>
      </c>
      <c r="D240" s="20" t="s">
        <v>129</v>
      </c>
      <c r="E240" s="53">
        <v>2</v>
      </c>
    </row>
    <row r="241" spans="2:5" x14ac:dyDescent="0.25">
      <c r="B241" s="19"/>
      <c r="C241" s="8" t="s">
        <v>293</v>
      </c>
      <c r="D241" s="20" t="s">
        <v>129</v>
      </c>
      <c r="E241" s="53">
        <v>2</v>
      </c>
    </row>
    <row r="242" spans="2:5" x14ac:dyDescent="0.25">
      <c r="B242" s="19"/>
      <c r="C242" s="8" t="s">
        <v>294</v>
      </c>
      <c r="D242" s="20" t="s">
        <v>129</v>
      </c>
      <c r="E242" s="53">
        <v>7</v>
      </c>
    </row>
    <row r="243" spans="2:5" x14ac:dyDescent="0.25">
      <c r="B243" s="19"/>
      <c r="C243" s="8" t="s">
        <v>295</v>
      </c>
      <c r="D243" s="20" t="s">
        <v>129</v>
      </c>
      <c r="E243" s="53">
        <v>1</v>
      </c>
    </row>
    <row r="244" spans="2:5" x14ac:dyDescent="0.25">
      <c r="B244" s="19"/>
      <c r="C244" s="8" t="s">
        <v>296</v>
      </c>
      <c r="D244" s="20" t="s">
        <v>129</v>
      </c>
      <c r="E244" s="53">
        <v>9</v>
      </c>
    </row>
    <row r="245" spans="2:5" x14ac:dyDescent="0.25">
      <c r="B245" s="67"/>
      <c r="C245" s="8" t="s">
        <v>352</v>
      </c>
      <c r="D245" s="20" t="s">
        <v>129</v>
      </c>
      <c r="E245" s="53">
        <v>10</v>
      </c>
    </row>
    <row r="246" spans="2:5" x14ac:dyDescent="0.25">
      <c r="B246" s="67"/>
      <c r="C246" s="8" t="s">
        <v>353</v>
      </c>
      <c r="D246" s="20" t="s">
        <v>129</v>
      </c>
      <c r="E246" s="53">
        <v>10</v>
      </c>
    </row>
    <row r="247" spans="2:5" x14ac:dyDescent="0.25">
      <c r="B247" s="19" t="s">
        <v>114</v>
      </c>
      <c r="C247" s="8" t="s">
        <v>297</v>
      </c>
      <c r="D247" s="20" t="s">
        <v>129</v>
      </c>
      <c r="E247" s="53">
        <v>28</v>
      </c>
    </row>
    <row r="248" spans="2:5" ht="30" x14ac:dyDescent="0.25">
      <c r="B248" s="19" t="s">
        <v>123</v>
      </c>
      <c r="C248" s="8" t="s">
        <v>298</v>
      </c>
      <c r="D248" s="20" t="s">
        <v>25</v>
      </c>
      <c r="E248" s="53">
        <v>2</v>
      </c>
    </row>
    <row r="249" spans="2:5" ht="15.75" thickBot="1" x14ac:dyDescent="0.3">
      <c r="B249" s="19" t="s">
        <v>125</v>
      </c>
      <c r="C249" s="8" t="s">
        <v>299</v>
      </c>
      <c r="D249" s="20" t="s">
        <v>129</v>
      </c>
      <c r="E249" s="53">
        <f>E229*2</f>
        <v>134</v>
      </c>
    </row>
    <row r="250" spans="2:5" ht="15.75" thickBot="1" x14ac:dyDescent="0.3">
      <c r="B250" s="26" t="s">
        <v>127</v>
      </c>
      <c r="C250" s="27" t="s">
        <v>300</v>
      </c>
      <c r="D250" s="28"/>
      <c r="E250" s="60"/>
    </row>
    <row r="251" spans="2:5" ht="30" x14ac:dyDescent="0.25">
      <c r="B251" s="7" t="s">
        <v>130</v>
      </c>
      <c r="C251" s="8" t="s">
        <v>301</v>
      </c>
      <c r="D251" s="9" t="s">
        <v>129</v>
      </c>
      <c r="E251" s="53">
        <v>10</v>
      </c>
    </row>
    <row r="252" spans="2:5" x14ac:dyDescent="0.25">
      <c r="B252" s="19" t="s">
        <v>132</v>
      </c>
      <c r="C252" s="8" t="s">
        <v>302</v>
      </c>
      <c r="D252" s="20" t="s">
        <v>129</v>
      </c>
      <c r="E252" s="53">
        <v>15</v>
      </c>
    </row>
    <row r="253" spans="2:5" x14ac:dyDescent="0.25">
      <c r="B253" s="19" t="s">
        <v>303</v>
      </c>
      <c r="C253" s="8" t="s">
        <v>304</v>
      </c>
      <c r="D253" s="20" t="s">
        <v>116</v>
      </c>
      <c r="E253" s="53">
        <v>35.799999999999997</v>
      </c>
    </row>
    <row r="254" spans="2:5" x14ac:dyDescent="0.25">
      <c r="B254" s="19" t="s">
        <v>305</v>
      </c>
      <c r="C254" s="8" t="s">
        <v>306</v>
      </c>
      <c r="D254" s="20" t="s">
        <v>129</v>
      </c>
      <c r="E254" s="53">
        <v>1</v>
      </c>
    </row>
    <row r="255" spans="2:5" ht="15.75" thickBot="1" x14ac:dyDescent="0.3">
      <c r="B255" s="19" t="s">
        <v>350</v>
      </c>
      <c r="C255" s="8" t="s">
        <v>351</v>
      </c>
      <c r="D255" s="20" t="s">
        <v>129</v>
      </c>
      <c r="E255" s="54">
        <v>5</v>
      </c>
    </row>
    <row r="256" spans="2:5" ht="15.75" thickBot="1" x14ac:dyDescent="0.3">
      <c r="B256" s="96" t="s">
        <v>307</v>
      </c>
      <c r="C256" s="99"/>
      <c r="D256" s="99"/>
      <c r="E256" s="100"/>
    </row>
    <row r="257" spans="1:24" ht="15.75" thickBot="1" x14ac:dyDescent="0.3">
      <c r="B257" s="26" t="s">
        <v>309</v>
      </c>
      <c r="C257" s="27" t="s">
        <v>310</v>
      </c>
      <c r="D257" s="28"/>
      <c r="E257" s="71"/>
      <c r="F257" s="72"/>
    </row>
    <row r="258" spans="1:24" ht="45" x14ac:dyDescent="0.25">
      <c r="B258" s="30" t="s">
        <v>312</v>
      </c>
      <c r="C258" s="8" t="s">
        <v>313</v>
      </c>
      <c r="D258" s="30" t="s">
        <v>314</v>
      </c>
      <c r="E258" s="61">
        <v>1</v>
      </c>
    </row>
    <row r="259" spans="1:24" x14ac:dyDescent="0.25">
      <c r="B259" s="73"/>
      <c r="C259" s="8" t="s">
        <v>315</v>
      </c>
      <c r="D259" s="30" t="s">
        <v>129</v>
      </c>
      <c r="E259" s="61" t="s">
        <v>10</v>
      </c>
    </row>
    <row r="260" spans="1:24" x14ac:dyDescent="0.25">
      <c r="B260" s="74"/>
      <c r="C260" s="8" t="s">
        <v>316</v>
      </c>
      <c r="D260" s="30" t="s">
        <v>129</v>
      </c>
      <c r="E260" s="61" t="s">
        <v>68</v>
      </c>
    </row>
    <row r="261" spans="1:24" x14ac:dyDescent="0.25">
      <c r="B261" s="74"/>
      <c r="C261" s="8" t="s">
        <v>317</v>
      </c>
      <c r="D261" s="30" t="s">
        <v>116</v>
      </c>
      <c r="E261" s="61" t="s">
        <v>318</v>
      </c>
    </row>
    <row r="262" spans="1:24" x14ac:dyDescent="0.25">
      <c r="B262" s="74"/>
      <c r="C262" s="8" t="s">
        <v>319</v>
      </c>
      <c r="D262" s="30" t="s">
        <v>129</v>
      </c>
      <c r="E262" s="61" t="s">
        <v>320</v>
      </c>
    </row>
    <row r="263" spans="1:24" ht="15.75" thickBot="1" x14ac:dyDescent="0.3">
      <c r="B263" s="75"/>
      <c r="C263" s="8" t="s">
        <v>321</v>
      </c>
      <c r="D263" s="30" t="s">
        <v>129</v>
      </c>
      <c r="E263" s="61" t="s">
        <v>112</v>
      </c>
    </row>
    <row r="264" spans="1:24" x14ac:dyDescent="0.25">
      <c r="B264" s="31" t="s">
        <v>206</v>
      </c>
      <c r="C264" s="32" t="s">
        <v>322</v>
      </c>
      <c r="D264" s="33"/>
      <c r="E264" s="62"/>
    </row>
    <row r="265" spans="1:24" x14ac:dyDescent="0.25">
      <c r="B265" s="8"/>
      <c r="C265" s="8" t="s">
        <v>323</v>
      </c>
      <c r="D265" s="9" t="s">
        <v>8</v>
      </c>
      <c r="E265" s="61" t="s">
        <v>325</v>
      </c>
    </row>
    <row r="266" spans="1:24" ht="30.75" thickBot="1" x14ac:dyDescent="0.3">
      <c r="B266" s="8"/>
      <c r="C266" s="8" t="s">
        <v>324</v>
      </c>
      <c r="D266" s="9" t="s">
        <v>8</v>
      </c>
      <c r="E266" s="61" t="s">
        <v>325</v>
      </c>
    </row>
    <row r="267" spans="1:24" ht="15.75" thickBot="1" x14ac:dyDescent="0.3">
      <c r="B267" s="26" t="s">
        <v>326</v>
      </c>
      <c r="C267" s="43" t="s">
        <v>335</v>
      </c>
      <c r="D267" s="28"/>
      <c r="E267" s="60"/>
    </row>
    <row r="268" spans="1:24" ht="29.25" x14ac:dyDescent="0.25">
      <c r="B268" s="29"/>
      <c r="C268" s="8" t="s">
        <v>308</v>
      </c>
      <c r="D268" s="20" t="s">
        <v>129</v>
      </c>
      <c r="E268" s="53">
        <v>12</v>
      </c>
    </row>
    <row r="269" spans="1:24" x14ac:dyDescent="0.25">
      <c r="A269" s="39"/>
      <c r="B269" s="29"/>
      <c r="C269" s="41" t="s">
        <v>328</v>
      </c>
      <c r="D269" s="39" t="s">
        <v>327</v>
      </c>
      <c r="E269" s="64">
        <v>29</v>
      </c>
      <c r="F269" s="35"/>
      <c r="G269" s="38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</row>
    <row r="270" spans="1:24" x14ac:dyDescent="0.25">
      <c r="A270" s="39"/>
      <c r="B270" s="29"/>
      <c r="C270" s="41" t="s">
        <v>329</v>
      </c>
      <c r="D270" s="39" t="s">
        <v>129</v>
      </c>
      <c r="E270" s="64">
        <v>1</v>
      </c>
      <c r="F270" s="35"/>
      <c r="G270" s="38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</row>
    <row r="271" spans="1:24" x14ac:dyDescent="0.25">
      <c r="A271" s="39"/>
      <c r="B271" s="29"/>
      <c r="C271" s="41" t="s">
        <v>330</v>
      </c>
      <c r="D271" s="39" t="s">
        <v>129</v>
      </c>
      <c r="E271" s="64">
        <v>19</v>
      </c>
      <c r="F271" s="35"/>
      <c r="G271" s="38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</row>
    <row r="272" spans="1:24" ht="15.75" thickBot="1" x14ac:dyDescent="0.3">
      <c r="A272" s="39"/>
      <c r="B272" s="29"/>
      <c r="C272" s="41" t="s">
        <v>331</v>
      </c>
      <c r="D272" s="39" t="s">
        <v>129</v>
      </c>
      <c r="E272" s="64">
        <v>11</v>
      </c>
      <c r="F272" s="35"/>
      <c r="G272" s="38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</row>
    <row r="273" spans="1:24" ht="15.75" thickBot="1" x14ac:dyDescent="0.3">
      <c r="A273" s="42"/>
      <c r="B273" s="29"/>
      <c r="C273" s="110" t="s">
        <v>332</v>
      </c>
      <c r="D273" s="40"/>
      <c r="E273" s="65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</row>
    <row r="274" spans="1:24" x14ac:dyDescent="0.25">
      <c r="A274" s="39"/>
      <c r="B274" s="29"/>
      <c r="C274" s="41" t="s">
        <v>332</v>
      </c>
      <c r="D274" s="34" t="s">
        <v>333</v>
      </c>
      <c r="E274" s="66">
        <v>27</v>
      </c>
      <c r="F274" s="37"/>
      <c r="G274" s="38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7"/>
    </row>
    <row r="275" spans="1:24" x14ac:dyDescent="0.25">
      <c r="A275" s="39"/>
      <c r="B275" s="29"/>
      <c r="C275" s="41" t="s">
        <v>311</v>
      </c>
      <c r="D275" s="34" t="s">
        <v>333</v>
      </c>
      <c r="E275" s="66">
        <v>27</v>
      </c>
      <c r="F275" s="37"/>
      <c r="G275" s="38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7"/>
    </row>
    <row r="276" spans="1:24" x14ac:dyDescent="0.25">
      <c r="A276" s="39"/>
      <c r="B276" s="19"/>
      <c r="C276" s="41" t="s">
        <v>334</v>
      </c>
      <c r="D276" s="39" t="s">
        <v>129</v>
      </c>
      <c r="E276" s="64">
        <v>1</v>
      </c>
      <c r="F276" s="35"/>
      <c r="G276" s="38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</row>
  </sheetData>
  <mergeCells count="22">
    <mergeCell ref="H3:I3"/>
    <mergeCell ref="B14:E14"/>
    <mergeCell ref="B2:E2"/>
    <mergeCell ref="B3:E3"/>
    <mergeCell ref="B4:E4"/>
    <mergeCell ref="B6:C6"/>
    <mergeCell ref="B7:E7"/>
    <mergeCell ref="I4:K4"/>
    <mergeCell ref="I5:K5"/>
    <mergeCell ref="I6:L6"/>
    <mergeCell ref="B259:B263"/>
    <mergeCell ref="B18:E18"/>
    <mergeCell ref="B78:B83"/>
    <mergeCell ref="B127:C127"/>
    <mergeCell ref="B128:E128"/>
    <mergeCell ref="B150:C150"/>
    <mergeCell ref="B154:D154"/>
    <mergeCell ref="B157:D157"/>
    <mergeCell ref="B160:D160"/>
    <mergeCell ref="B163:E163"/>
    <mergeCell ref="B228:E228"/>
    <mergeCell ref="B256:E25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Прищепов Андрей Александрович</dc:creator>
  <cp:lastModifiedBy>Чередников Николай Алексеевич</cp:lastModifiedBy>
  <cp:lastPrinted>2026-05-22T13:01:51Z</cp:lastPrinted>
  <dcterms:created xsi:type="dcterms:W3CDTF">2026-05-19T05:34:03Z</dcterms:created>
  <dcterms:modified xsi:type="dcterms:W3CDTF">2026-05-29T13:59:28Z</dcterms:modified>
</cp:coreProperties>
</file>