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СТРОЙКОНТРОЛЬ\Смоленск\1. Тендеры\5. Тендер 903_ ШО котлована\"/>
    </mc:Choice>
  </mc:AlternateContent>
  <xr:revisionPtr revIDLastSave="0" documentId="13_ncr:1_{EA350121-20D1-44F4-9AA8-6AE5CEF9A680}" xr6:coauthVersionLast="47" xr6:coauthVersionMax="47" xr10:uidLastSave="{00000000-0000-0000-0000-000000000000}"/>
  <bookViews>
    <workbookView xWindow="915" yWindow="360" windowWidth="23430" windowHeight="13740" activeTab="1" xr2:uid="{00000000-000D-0000-FFFF-FFFF00000000}"/>
  </bookViews>
  <sheets>
    <sheet name="Лист1 (3)" sheetId="4" r:id="rId1"/>
    <sheet name="Лист1 (2)" sheetId="2" r:id="rId2"/>
    <sheet name="Лист1" sheetId="3" r:id="rId3"/>
  </sheets>
  <definedNames>
    <definedName name="_xlnm.Print_Area" localSheetId="1">'Лист1 (2)'!$A$1:$D$27</definedName>
    <definedName name="_xlnm.Print_Area" localSheetId="0">'Лист1 (3)'!$A$1:$D$46</definedName>
  </definedNames>
  <calcPr calcId="191029" iterateDelta="9.9999999974897903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11" i="2" l="1"/>
  <c r="D26" i="2"/>
  <c r="D25" i="2"/>
  <c r="D21" i="2" l="1"/>
  <c r="D46" i="4"/>
  <c r="D45" i="4"/>
  <c r="D40" i="4" s="1"/>
  <c r="D39" i="4"/>
  <c r="D35" i="4"/>
  <c r="D34" i="4"/>
  <c r="D33" i="4"/>
  <c r="D28" i="4"/>
  <c r="D27" i="4"/>
  <c r="D26" i="4"/>
  <c r="D23" i="4"/>
  <c r="D21" i="4"/>
  <c r="D19" i="4"/>
  <c r="D17" i="4"/>
  <c r="D15" i="4"/>
  <c r="D13" i="4"/>
  <c r="D19" i="2"/>
  <c r="D14" i="2"/>
  <c r="D17" i="2"/>
  <c r="D16" i="2"/>
  <c r="D24" i="2" l="1"/>
</calcChain>
</file>

<file path=xl/sharedStrings.xml><?xml version="1.0" encoding="utf-8"?>
<sst xmlns="http://schemas.openxmlformats.org/spreadsheetml/2006/main" count="159" uniqueCount="83">
  <si>
    <t>м3</t>
  </si>
  <si>
    <t>№ п/п</t>
  </si>
  <si>
    <t>Наименование</t>
  </si>
  <si>
    <t>Ед. изм.</t>
  </si>
  <si>
    <t>Кол-во</t>
  </si>
  <si>
    <t>Основание:</t>
  </si>
  <si>
    <t>Объект: «Семейный физкультурно-оздоровительный комплекс «Термолэнд-Дельфин» по адресу: г. Смоленск, ул. Кутузова, д. 2Г</t>
  </si>
  <si>
    <t>Ведомость объемов работ (ВОР)</t>
  </si>
  <si>
    <t>тн</t>
  </si>
  <si>
    <t>пм</t>
  </si>
  <si>
    <t>2.</t>
  </si>
  <si>
    <t>3.</t>
  </si>
  <si>
    <t>1.</t>
  </si>
  <si>
    <t>5.</t>
  </si>
  <si>
    <t>4.</t>
  </si>
  <si>
    <t>2.2.</t>
  </si>
  <si>
    <t>7.</t>
  </si>
  <si>
    <t>2.3.</t>
  </si>
  <si>
    <t>1</t>
  </si>
  <si>
    <t>на выполнение работ по устройству шпунтового ограждения котлована.</t>
  </si>
  <si>
    <t xml:space="preserve"> РД  ГКО-1630/24-Р-ШО "Шпунтовое ограждение котлована"</t>
  </si>
  <si>
    <t>Шпунтовое ограждение котлована</t>
  </si>
  <si>
    <t>2.1.</t>
  </si>
  <si>
    <t>2.4.</t>
  </si>
  <si>
    <t>2.5.</t>
  </si>
  <si>
    <t>2.6.</t>
  </si>
  <si>
    <t>Погружение труб Д273*6 (труба (Т-1) дл-7,5 м в лидерные скважины - 28 шт) с шагом 300 мм</t>
  </si>
  <si>
    <t>Погружение труб Д273*5 (труба (Т-3) дл-4,8 м в лидерные скважины - 21 шт) с шагом 1000 мм</t>
  </si>
  <si>
    <t>Погружение труб Д273*6 (труба (Т-4) дл-7,8 м в лидерные скважины - 68 шт), шагом 350 мм</t>
  </si>
  <si>
    <t>Погружение труб Д273*6 (труба (Т-5) дл-7,2 м в лидерные скважины - 41 шт) с шагом 500 мм</t>
  </si>
  <si>
    <t>Погружение труб Д273*5 (труба (Т-5) дл-4,5 м в лидерные скважины - 18 шт) с шагом 1000 мм и 900 мм)</t>
  </si>
  <si>
    <t>Погружение труб Д273*6 (труба (Т-2) дл-7,0 м в лидерные скважины - 77 шт) с шагом 400 мм и 550 мм и 800 мм</t>
  </si>
  <si>
    <t>Труба Д273*6 мм</t>
  </si>
  <si>
    <t>Труба Д273*5 мм</t>
  </si>
  <si>
    <t>Пластина 8*100, дл.-130 мм</t>
  </si>
  <si>
    <t>Пластина 10*100, дл.-200 мм</t>
  </si>
  <si>
    <t>Пластина 10*120, дл.-200 мм</t>
  </si>
  <si>
    <t>Ст -1. Приварка сегментов трубы Д273*6 мм, дл-400 мм, кол-во 6 шт, катет шва 6 мм, вес 94,82 кг</t>
  </si>
  <si>
    <t>Пластина 10*110, дл. 230  мм, 2 шт</t>
  </si>
  <si>
    <t>6.</t>
  </si>
  <si>
    <t>Пластина 5*110*140 мм, 2 шт</t>
  </si>
  <si>
    <t>Ст-2. Стык двутавра 18Б1, сварка пластин</t>
  </si>
  <si>
    <t>3.1.</t>
  </si>
  <si>
    <t>3.2.</t>
  </si>
  <si>
    <t>Уголок 50*5 мм, С245, ГОСТ 8509-93</t>
  </si>
  <si>
    <t>тн/пм</t>
  </si>
  <si>
    <t>0,85/6,28</t>
  </si>
  <si>
    <t>Двутавт 18Б-1 (вес 1 пм-15,31кг)</t>
  </si>
  <si>
    <t>Устройство забирки  из досок</t>
  </si>
  <si>
    <t>8.</t>
  </si>
  <si>
    <t>Заполнение труб местным грунтом с проливкой водой</t>
  </si>
  <si>
    <t>Засыпка  песком мест после извлечения труб</t>
  </si>
  <si>
    <t>Погружение труб Д273 мм -253 шт, общий вес труб 68,23 тн, сталь Ст20, ГОСТ 10704-91</t>
  </si>
  <si>
    <t>Бурение лидерных скважин на 253 шт, диаметр 250 мм</t>
  </si>
  <si>
    <t>Демонтаж уголка 50*5 мм</t>
  </si>
  <si>
    <t>Устройство обвязочного пояса из двутавра 18Б1-1  (дл-92,5 пм) и уголка 50*5 мм (дл. 84 пм)</t>
  </si>
  <si>
    <t>Демонтаж двутавра 18Б1-1</t>
  </si>
  <si>
    <t>Демонтаж труб Д273*6 мм и Д273*5 мм</t>
  </si>
  <si>
    <t>Демонтаж доски</t>
  </si>
  <si>
    <t>Демонтаж стыковочных пластин</t>
  </si>
  <si>
    <t>Устройство стыков труб Д273*5 мм и Д273*6 мм  и  двутавров 18 Б1-1</t>
  </si>
  <si>
    <t>пм/тн</t>
  </si>
  <si>
    <t>1756,4/68,23</t>
  </si>
  <si>
    <t>Демонтаж системы (в т.ч. извлечение труб и демонтаж доски)</t>
  </si>
  <si>
    <t xml:space="preserve">Доска 40*200 мм, 3 сорт, </t>
  </si>
  <si>
    <t>Доска 40*150 мм, 3 сорт</t>
  </si>
  <si>
    <t>Доска 40*100 мм, 3 сорт</t>
  </si>
  <si>
    <t>Пластина 8</t>
  </si>
  <si>
    <t>Пластина 10</t>
  </si>
  <si>
    <t>Пластина 5</t>
  </si>
  <si>
    <t>9.</t>
  </si>
  <si>
    <t>Заполнение труб вручную местным грунтом с проливкой водой, группа грунта 2</t>
  </si>
  <si>
    <t>Заполнение межтрубного пространства (между забиркой и трубами) вручную песком с проливкой водой, группа грунта 1</t>
  </si>
  <si>
    <t>Доска 40, 3 сорт</t>
  </si>
  <si>
    <t>Бурение роторное с прямой промывкой лидерных скважин диаметр 250 мм, 253шт</t>
  </si>
  <si>
    <t>Песок для строительных работ средний</t>
  </si>
  <si>
    <t>Засыпка песком мест после извлечения труб</t>
  </si>
  <si>
    <t>Погрузка в автосамосвал грунта от разработки, экскаваторами с емкостью ковша до 0,5 м3, группа грунтов 2</t>
  </si>
  <si>
    <t>Вывоз грунта самосвалами грузоподъемностью до 15 т по автомобильным дорогам на расстояние 15 км, группа грунта 2</t>
  </si>
  <si>
    <t>Размещение и утилизация грунта на полигоне</t>
  </si>
  <si>
    <t>Труба  б/у Д273*6 мм</t>
  </si>
  <si>
    <t>Устройство шпунтового ограждения из стальных труб диаметром 273х6 мм, группа грунта 2</t>
  </si>
  <si>
    <t>Демонтаж системы (в т.ч. извлечение труб и демонтаж распорной системы)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</si>
</sst>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0.0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0">
    <xf numFmtId="0" fontId="0" fillId="0" borderId="0" xfId="0"/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6" fontId="6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" xfId="1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 wrapText="1"/>
    </xf>
    <xf numFmtId="2" fontId="5" fillId="0" borderId="1" xfId="2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" fontId="9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" fontId="11" fillId="0" borderId="1" xfId="0" applyNumberFormat="1" applyFont="1" applyFill="1" applyBorder="1" applyAlignment="1">
      <alignment horizontal="center" vertical="center"/>
    </xf>
    <xf numFmtId="167" fontId="7" fillId="0" borderId="1" xfId="2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7" fontId="9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6" fontId="7" fillId="3" borderId="1" xfId="0" applyNumberFormat="1" applyFont="1" applyFill="1" applyBorder="1" applyAlignment="1">
      <alignment horizontal="center" vertical="center"/>
    </xf>
  </cellXfs>
  <cellStyles count="3">
    <cellStyle name="Normal" xfId="2" xr:uid="{FA60F43A-3D3F-4CDF-B04D-AAB87A931166}"/>
    <cellStyle name="Обычный" xfId="0" builtinId="0"/>
    <cellStyle name="Обычный 2 6" xfId="1" xr:uid="{AAD5B3BB-2837-4999-8AA3-A3597F9AB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0CFFF-0075-4E29-9F79-717BB1654EE3}">
  <sheetPr>
    <outlinePr summaryBelow="0" summaryRight="0"/>
  </sheetPr>
  <dimension ref="A1:E46"/>
  <sheetViews>
    <sheetView view="pageBreakPreview" topLeftCell="A7" zoomScaleNormal="85" zoomScaleSheetLayoutView="100" workbookViewId="0">
      <selection activeCell="B12" sqref="B12"/>
    </sheetView>
  </sheetViews>
  <sheetFormatPr defaultRowHeight="15.75" outlineLevelRow="1" x14ac:dyDescent="0.25"/>
  <cols>
    <col min="1" max="1" width="6.85546875" style="8" customWidth="1"/>
    <col min="2" max="2" width="76.28515625" style="9" customWidth="1"/>
    <col min="3" max="3" width="8" style="10" bestFit="1" customWidth="1"/>
    <col min="4" max="4" width="13.28515625" style="17" customWidth="1"/>
    <col min="5" max="16384" width="9.140625" style="6"/>
  </cols>
  <sheetData>
    <row r="1" spans="1:5" x14ac:dyDescent="0.25">
      <c r="A1" s="57" t="s">
        <v>7</v>
      </c>
      <c r="B1" s="57"/>
      <c r="C1" s="57"/>
      <c r="D1" s="57"/>
    </row>
    <row r="2" spans="1:5" ht="33.75" customHeight="1" x14ac:dyDescent="0.25">
      <c r="A2" s="57" t="s">
        <v>19</v>
      </c>
      <c r="B2" s="57"/>
      <c r="C2" s="57"/>
      <c r="D2" s="57"/>
    </row>
    <row r="3" spans="1:5" s="7" customFormat="1" ht="7.5" customHeight="1" x14ac:dyDescent="0.25">
      <c r="A3" s="57"/>
      <c r="B3" s="57"/>
      <c r="C3" s="57"/>
      <c r="D3" s="57"/>
    </row>
    <row r="4" spans="1:5" s="53" customFormat="1" ht="28.5" customHeight="1" x14ac:dyDescent="0.25">
      <c r="A4" s="57" t="s">
        <v>6</v>
      </c>
      <c r="B4" s="57"/>
      <c r="C4" s="57"/>
      <c r="D4" s="57"/>
    </row>
    <row r="5" spans="1:5" x14ac:dyDescent="0.25">
      <c r="B5" s="9" t="s">
        <v>5</v>
      </c>
      <c r="D5" s="11"/>
    </row>
    <row r="6" spans="1:5" ht="24" customHeight="1" x14ac:dyDescent="0.25">
      <c r="A6" s="8" t="s">
        <v>18</v>
      </c>
      <c r="B6" s="58" t="s">
        <v>20</v>
      </c>
      <c r="C6" s="58"/>
      <c r="D6" s="58"/>
    </row>
    <row r="7" spans="1:5" ht="11.25" customHeight="1" x14ac:dyDescent="0.25">
      <c r="B7" s="54"/>
      <c r="C7" s="54"/>
      <c r="D7" s="54"/>
    </row>
    <row r="8" spans="1:5" s="21" customFormat="1" ht="28.5" x14ac:dyDescent="0.25">
      <c r="A8" s="18" t="s">
        <v>1</v>
      </c>
      <c r="B8" s="19" t="s">
        <v>2</v>
      </c>
      <c r="C8" s="19" t="s">
        <v>3</v>
      </c>
      <c r="D8" s="20" t="s">
        <v>4</v>
      </c>
    </row>
    <row r="9" spans="1:5" s="21" customFormat="1" ht="15" x14ac:dyDescent="0.25">
      <c r="A9" s="40"/>
      <c r="B9" s="41" t="s">
        <v>21</v>
      </c>
      <c r="C9" s="42"/>
      <c r="D9" s="43"/>
    </row>
    <row r="10" spans="1:5" s="12" customFormat="1" x14ac:dyDescent="0.25">
      <c r="A10" s="47" t="s">
        <v>12</v>
      </c>
      <c r="B10" s="23" t="s">
        <v>53</v>
      </c>
      <c r="C10" s="13" t="s">
        <v>9</v>
      </c>
      <c r="D10" s="13">
        <v>1756.4</v>
      </c>
    </row>
    <row r="11" spans="1:5" s="12" customFormat="1" ht="31.5" x14ac:dyDescent="0.25">
      <c r="A11" s="47" t="s">
        <v>10</v>
      </c>
      <c r="B11" s="23" t="s">
        <v>52</v>
      </c>
      <c r="C11" s="13" t="s">
        <v>61</v>
      </c>
      <c r="D11" s="39" t="s">
        <v>62</v>
      </c>
      <c r="E11" s="52"/>
    </row>
    <row r="12" spans="1:5" s="14" customFormat="1" ht="24.75" customHeight="1" outlineLevel="1" x14ac:dyDescent="0.25">
      <c r="A12" s="16" t="s">
        <v>22</v>
      </c>
      <c r="B12" s="1" t="s">
        <v>26</v>
      </c>
      <c r="C12" s="2" t="s">
        <v>9</v>
      </c>
      <c r="D12" s="36">
        <v>210</v>
      </c>
    </row>
    <row r="13" spans="1:5" ht="21" customHeight="1" outlineLevel="1" x14ac:dyDescent="0.25">
      <c r="A13" s="24"/>
      <c r="B13" s="4" t="s">
        <v>32</v>
      </c>
      <c r="C13" s="26" t="s">
        <v>8</v>
      </c>
      <c r="D13" s="48">
        <f>8297.2/1000</f>
        <v>8.2972000000000001</v>
      </c>
    </row>
    <row r="14" spans="1:5" s="14" customFormat="1" ht="31.5" customHeight="1" outlineLevel="1" x14ac:dyDescent="0.25">
      <c r="A14" s="16" t="s">
        <v>15</v>
      </c>
      <c r="B14" s="3" t="s">
        <v>31</v>
      </c>
      <c r="C14" s="2" t="s">
        <v>9</v>
      </c>
      <c r="D14" s="38">
        <v>539</v>
      </c>
    </row>
    <row r="15" spans="1:5" s="14" customFormat="1" ht="22.5" customHeight="1" outlineLevel="1" x14ac:dyDescent="0.25">
      <c r="A15" s="49"/>
      <c r="B15" s="4" t="s">
        <v>32</v>
      </c>
      <c r="C15" s="5" t="s">
        <v>8</v>
      </c>
      <c r="D15" s="50">
        <f>77*276.57/1000</f>
        <v>21.29589</v>
      </c>
    </row>
    <row r="16" spans="1:5" s="14" customFormat="1" ht="31.5" customHeight="1" outlineLevel="1" x14ac:dyDescent="0.25">
      <c r="A16" s="16" t="s">
        <v>17</v>
      </c>
      <c r="B16" s="3" t="s">
        <v>27</v>
      </c>
      <c r="C16" s="2" t="s">
        <v>9</v>
      </c>
      <c r="D16" s="38">
        <v>100.8</v>
      </c>
    </row>
    <row r="17" spans="1:4" s="14" customFormat="1" ht="20.25" customHeight="1" outlineLevel="1" x14ac:dyDescent="0.25">
      <c r="A17" s="16"/>
      <c r="B17" s="4" t="s">
        <v>33</v>
      </c>
      <c r="C17" s="5" t="s">
        <v>8</v>
      </c>
      <c r="D17" s="35">
        <f>21*158.64/1000</f>
        <v>3.3314399999999997</v>
      </c>
    </row>
    <row r="18" spans="1:4" s="14" customFormat="1" ht="39.75" customHeight="1" outlineLevel="1" x14ac:dyDescent="0.25">
      <c r="A18" s="16" t="s">
        <v>23</v>
      </c>
      <c r="B18" s="3" t="s">
        <v>28</v>
      </c>
      <c r="C18" s="2" t="s">
        <v>9</v>
      </c>
      <c r="D18" s="38">
        <v>530.4</v>
      </c>
    </row>
    <row r="19" spans="1:4" s="14" customFormat="1" ht="22.5" customHeight="1" outlineLevel="1" x14ac:dyDescent="0.25">
      <c r="A19" s="49"/>
      <c r="B19" s="4" t="s">
        <v>32</v>
      </c>
      <c r="C19" s="5" t="s">
        <v>8</v>
      </c>
      <c r="D19" s="50">
        <f>77*276.57/1000</f>
        <v>21.29589</v>
      </c>
    </row>
    <row r="20" spans="1:4" s="15" customFormat="1" ht="34.5" customHeight="1" outlineLevel="1" x14ac:dyDescent="0.25">
      <c r="A20" s="16" t="s">
        <v>24</v>
      </c>
      <c r="B20" s="3" t="s">
        <v>29</v>
      </c>
      <c r="C20" s="2" t="s">
        <v>9</v>
      </c>
      <c r="D20" s="38">
        <v>295.2</v>
      </c>
    </row>
    <row r="21" spans="1:4" s="15" customFormat="1" ht="21.75" customHeight="1" outlineLevel="1" x14ac:dyDescent="0.25">
      <c r="A21" s="16"/>
      <c r="B21" s="4" t="s">
        <v>32</v>
      </c>
      <c r="C21" s="5" t="s">
        <v>8</v>
      </c>
      <c r="D21" s="50">
        <f>41*284.47/1000</f>
        <v>11.663270000000001</v>
      </c>
    </row>
    <row r="22" spans="1:4" ht="34.5" customHeight="1" outlineLevel="1" x14ac:dyDescent="0.25">
      <c r="A22" s="32" t="s">
        <v>25</v>
      </c>
      <c r="B22" s="3" t="s">
        <v>30</v>
      </c>
      <c r="C22" s="28" t="s">
        <v>9</v>
      </c>
      <c r="D22" s="29">
        <v>81</v>
      </c>
    </row>
    <row r="23" spans="1:4" ht="21" customHeight="1" outlineLevel="1" x14ac:dyDescent="0.25">
      <c r="A23" s="32"/>
      <c r="B23" s="4" t="s">
        <v>33</v>
      </c>
      <c r="C23" s="26" t="s">
        <v>8</v>
      </c>
      <c r="D23" s="48">
        <f>18*148.73/1000</f>
        <v>2.6771400000000001</v>
      </c>
    </row>
    <row r="24" spans="1:4" ht="27" customHeight="1" x14ac:dyDescent="0.25">
      <c r="A24" s="33" t="s">
        <v>11</v>
      </c>
      <c r="B24" s="37" t="s">
        <v>60</v>
      </c>
      <c r="C24" s="30" t="s">
        <v>45</v>
      </c>
      <c r="D24" s="45" t="s">
        <v>46</v>
      </c>
    </row>
    <row r="25" spans="1:4" ht="32.25" customHeight="1" outlineLevel="1" x14ac:dyDescent="0.25">
      <c r="A25" s="32" t="s">
        <v>42</v>
      </c>
      <c r="B25" s="4" t="s">
        <v>37</v>
      </c>
      <c r="C25" s="26" t="s">
        <v>9</v>
      </c>
      <c r="D25" s="48">
        <v>4.8</v>
      </c>
    </row>
    <row r="26" spans="1:4" outlineLevel="1" x14ac:dyDescent="0.25">
      <c r="A26" s="24"/>
      <c r="B26" s="25" t="s">
        <v>34</v>
      </c>
      <c r="C26" s="26" t="s">
        <v>8</v>
      </c>
      <c r="D26" s="48">
        <f>498*0.8164/1000</f>
        <v>0.40656720000000002</v>
      </c>
    </row>
    <row r="27" spans="1:4" outlineLevel="1" x14ac:dyDescent="0.25">
      <c r="A27" s="24"/>
      <c r="B27" s="25" t="s">
        <v>35</v>
      </c>
      <c r="C27" s="26" t="s">
        <v>8</v>
      </c>
      <c r="D27" s="48">
        <f>55*1.57/1000</f>
        <v>8.635000000000001E-2</v>
      </c>
    </row>
    <row r="28" spans="1:4" outlineLevel="1" x14ac:dyDescent="0.25">
      <c r="A28" s="24"/>
      <c r="B28" s="25" t="s">
        <v>36</v>
      </c>
      <c r="C28" s="26" t="s">
        <v>8</v>
      </c>
      <c r="D28" s="48">
        <f>55*1.884/1000</f>
        <v>0.10361999999999999</v>
      </c>
    </row>
    <row r="29" spans="1:4" ht="24.75" customHeight="1" outlineLevel="1" x14ac:dyDescent="0.25">
      <c r="A29" s="32" t="s">
        <v>43</v>
      </c>
      <c r="B29" s="4" t="s">
        <v>41</v>
      </c>
      <c r="C29" s="26" t="s">
        <v>9</v>
      </c>
      <c r="D29" s="48">
        <v>1.48</v>
      </c>
    </row>
    <row r="30" spans="1:4" outlineLevel="1" x14ac:dyDescent="0.25">
      <c r="A30" s="33"/>
      <c r="B30" s="25" t="s">
        <v>38</v>
      </c>
      <c r="C30" s="26" t="s">
        <v>8</v>
      </c>
      <c r="D30" s="34">
        <v>0.24</v>
      </c>
    </row>
    <row r="31" spans="1:4" outlineLevel="1" x14ac:dyDescent="0.25">
      <c r="A31" s="24"/>
      <c r="B31" s="25" t="s">
        <v>40</v>
      </c>
      <c r="C31" s="26" t="s">
        <v>8</v>
      </c>
      <c r="D31" s="34">
        <v>0.01</v>
      </c>
    </row>
    <row r="32" spans="1:4" ht="30.75" customHeight="1" x14ac:dyDescent="0.25">
      <c r="A32" s="33" t="s">
        <v>14</v>
      </c>
      <c r="B32" s="27" t="s">
        <v>55</v>
      </c>
      <c r="C32" s="30" t="s">
        <v>8</v>
      </c>
      <c r="D32" s="44">
        <v>4.7</v>
      </c>
    </row>
    <row r="33" spans="1:4" outlineLevel="1" x14ac:dyDescent="0.25">
      <c r="A33" s="24"/>
      <c r="B33" s="25" t="s">
        <v>47</v>
      </c>
      <c r="C33" s="26" t="s">
        <v>8</v>
      </c>
      <c r="D33" s="48">
        <f>15.37*126.9/1000</f>
        <v>1.950453</v>
      </c>
    </row>
    <row r="34" spans="1:4" outlineLevel="1" x14ac:dyDescent="0.25">
      <c r="A34" s="33"/>
      <c r="B34" s="25" t="s">
        <v>44</v>
      </c>
      <c r="C34" s="26" t="s">
        <v>8</v>
      </c>
      <c r="D34" s="34">
        <f>2751.8/1000</f>
        <v>2.7518000000000002</v>
      </c>
    </row>
    <row r="35" spans="1:4" x14ac:dyDescent="0.25">
      <c r="A35" s="33" t="s">
        <v>13</v>
      </c>
      <c r="B35" s="27" t="s">
        <v>48</v>
      </c>
      <c r="C35" s="30" t="s">
        <v>0</v>
      </c>
      <c r="D35" s="44">
        <f>D36+D37+D38</f>
        <v>3.9299999999999997</v>
      </c>
    </row>
    <row r="36" spans="1:4" outlineLevel="1" x14ac:dyDescent="0.25">
      <c r="A36" s="24"/>
      <c r="B36" s="25" t="s">
        <v>64</v>
      </c>
      <c r="C36" s="26" t="s">
        <v>0</v>
      </c>
      <c r="D36" s="34">
        <v>0.04</v>
      </c>
    </row>
    <row r="37" spans="1:4" outlineLevel="1" x14ac:dyDescent="0.25">
      <c r="A37" s="24"/>
      <c r="B37" s="25" t="s">
        <v>65</v>
      </c>
      <c r="C37" s="26" t="s">
        <v>0</v>
      </c>
      <c r="D37" s="34">
        <v>3.51</v>
      </c>
    </row>
    <row r="38" spans="1:4" outlineLevel="1" x14ac:dyDescent="0.25">
      <c r="A38" s="24"/>
      <c r="B38" s="25" t="s">
        <v>66</v>
      </c>
      <c r="C38" s="26" t="s">
        <v>0</v>
      </c>
      <c r="D38" s="34">
        <v>0.38</v>
      </c>
    </row>
    <row r="39" spans="1:4" x14ac:dyDescent="0.25">
      <c r="A39" s="33" t="s">
        <v>39</v>
      </c>
      <c r="B39" s="27" t="s">
        <v>50</v>
      </c>
      <c r="C39" s="30" t="s">
        <v>0</v>
      </c>
      <c r="D39" s="31">
        <f>3.14*0.136*0.136*1822/2</f>
        <v>52.908547840000004</v>
      </c>
    </row>
    <row r="40" spans="1:4" x14ac:dyDescent="0.25">
      <c r="A40" s="33" t="s">
        <v>16</v>
      </c>
      <c r="B40" s="27" t="s">
        <v>63</v>
      </c>
      <c r="C40" s="30" t="s">
        <v>8</v>
      </c>
      <c r="D40" s="31">
        <f>D41+D42+D43+D44+D45</f>
        <v>80.067000000000007</v>
      </c>
    </row>
    <row r="41" spans="1:4" outlineLevel="1" x14ac:dyDescent="0.25">
      <c r="A41" s="24"/>
      <c r="B41" s="25" t="s">
        <v>54</v>
      </c>
      <c r="C41" s="26" t="s">
        <v>8</v>
      </c>
      <c r="D41" s="51">
        <v>2.75</v>
      </c>
    </row>
    <row r="42" spans="1:4" outlineLevel="1" x14ac:dyDescent="0.25">
      <c r="A42" s="24"/>
      <c r="B42" s="25" t="s">
        <v>59</v>
      </c>
      <c r="C42" s="26" t="s">
        <v>8</v>
      </c>
      <c r="D42" s="51">
        <v>0.85</v>
      </c>
    </row>
    <row r="43" spans="1:4" outlineLevel="1" x14ac:dyDescent="0.25">
      <c r="A43" s="24"/>
      <c r="B43" s="25" t="s">
        <v>56</v>
      </c>
      <c r="C43" s="26" t="s">
        <v>8</v>
      </c>
      <c r="D43" s="51">
        <v>4.7</v>
      </c>
    </row>
    <row r="44" spans="1:4" outlineLevel="1" x14ac:dyDescent="0.25">
      <c r="A44" s="24"/>
      <c r="B44" s="25" t="s">
        <v>57</v>
      </c>
      <c r="C44" s="26" t="s">
        <v>8</v>
      </c>
      <c r="D44" s="34">
        <v>68.23</v>
      </c>
    </row>
    <row r="45" spans="1:4" outlineLevel="1" x14ac:dyDescent="0.25">
      <c r="A45" s="33"/>
      <c r="B45" s="25" t="s">
        <v>58</v>
      </c>
      <c r="C45" s="26" t="s">
        <v>8</v>
      </c>
      <c r="D45" s="34">
        <f>0.9*3.93</f>
        <v>3.5370000000000004</v>
      </c>
    </row>
    <row r="46" spans="1:4" x14ac:dyDescent="0.25">
      <c r="A46" s="33" t="s">
        <v>49</v>
      </c>
      <c r="B46" s="27" t="s">
        <v>51</v>
      </c>
      <c r="C46" s="30" t="s">
        <v>0</v>
      </c>
      <c r="D46" s="31">
        <f>D39*2</f>
        <v>105.81709568000001</v>
      </c>
    </row>
  </sheetData>
  <mergeCells count="5">
    <mergeCell ref="A1:D1"/>
    <mergeCell ref="A2:D2"/>
    <mergeCell ref="A3:D3"/>
    <mergeCell ref="A4:D4"/>
    <mergeCell ref="B6:D6"/>
  </mergeCells>
  <pageMargins left="0.39370078740157483" right="0.19685039370078741" top="0.39370078740157483" bottom="0.19685039370078741" header="0.51181102362204722" footer="0.15748031496062992"/>
  <pageSetup paperSize="8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9E3D-B10A-4780-90F2-A91D761DE069}">
  <sheetPr>
    <outlinePr summaryBelow="0" summaryRight="0"/>
  </sheetPr>
  <dimension ref="A1:E27"/>
  <sheetViews>
    <sheetView tabSelected="1" view="pageBreakPreview" topLeftCell="A7" zoomScaleNormal="85" zoomScaleSheetLayoutView="100" workbookViewId="0">
      <selection activeCell="B22" sqref="B22"/>
    </sheetView>
  </sheetViews>
  <sheetFormatPr defaultRowHeight="15.75" outlineLevelRow="1" x14ac:dyDescent="0.25"/>
  <cols>
    <col min="1" max="1" width="6.85546875" style="8" customWidth="1"/>
    <col min="2" max="2" width="76.28515625" style="9" customWidth="1"/>
    <col min="3" max="3" width="8" style="10" bestFit="1" customWidth="1"/>
    <col min="4" max="4" width="13.28515625" style="17" customWidth="1"/>
    <col min="5" max="5" width="3.42578125" style="6" customWidth="1"/>
    <col min="6" max="6" width="99.5703125" style="6" customWidth="1"/>
    <col min="7" max="16384" width="9.140625" style="6"/>
  </cols>
  <sheetData>
    <row r="1" spans="1:5" x14ac:dyDescent="0.25">
      <c r="A1" s="57" t="s">
        <v>7</v>
      </c>
      <c r="B1" s="57"/>
      <c r="C1" s="57"/>
      <c r="D1" s="57"/>
    </row>
    <row r="2" spans="1:5" ht="33.75" customHeight="1" x14ac:dyDescent="0.25">
      <c r="A2" s="57" t="s">
        <v>19</v>
      </c>
      <c r="B2" s="57"/>
      <c r="C2" s="57"/>
      <c r="D2" s="57"/>
    </row>
    <row r="3" spans="1:5" s="7" customFormat="1" ht="7.5" customHeight="1" x14ac:dyDescent="0.25">
      <c r="A3" s="57"/>
      <c r="B3" s="57"/>
      <c r="C3" s="57"/>
      <c r="D3" s="57"/>
    </row>
    <row r="4" spans="1:5" s="22" customFormat="1" ht="28.5" customHeight="1" x14ac:dyDescent="0.25">
      <c r="A4" s="57" t="s">
        <v>6</v>
      </c>
      <c r="B4" s="57"/>
      <c r="C4" s="57"/>
      <c r="D4" s="57"/>
    </row>
    <row r="5" spans="1:5" x14ac:dyDescent="0.25">
      <c r="B5" s="9" t="s">
        <v>5</v>
      </c>
      <c r="D5" s="11"/>
    </row>
    <row r="6" spans="1:5" ht="24" customHeight="1" x14ac:dyDescent="0.25">
      <c r="A6" s="8" t="s">
        <v>18</v>
      </c>
      <c r="B6" s="58" t="s">
        <v>20</v>
      </c>
      <c r="C6" s="58"/>
      <c r="D6" s="58"/>
    </row>
    <row r="7" spans="1:5" ht="11.25" customHeight="1" x14ac:dyDescent="0.25">
      <c r="B7" s="46"/>
      <c r="C7" s="46"/>
      <c r="D7" s="46"/>
    </row>
    <row r="8" spans="1:5" s="21" customFormat="1" ht="28.5" x14ac:dyDescent="0.25">
      <c r="A8" s="18" t="s">
        <v>1</v>
      </c>
      <c r="B8" s="19" t="s">
        <v>2</v>
      </c>
      <c r="C8" s="19" t="s">
        <v>3</v>
      </c>
      <c r="D8" s="20" t="s">
        <v>4</v>
      </c>
    </row>
    <row r="9" spans="1:5" s="21" customFormat="1" ht="15" x14ac:dyDescent="0.25">
      <c r="A9" s="40"/>
      <c r="B9" s="41" t="s">
        <v>21</v>
      </c>
      <c r="C9" s="42"/>
      <c r="D9" s="43"/>
    </row>
    <row r="10" spans="1:5" s="12" customFormat="1" ht="31.5" x14ac:dyDescent="0.25">
      <c r="A10" s="47" t="s">
        <v>12</v>
      </c>
      <c r="B10" s="23" t="s">
        <v>74</v>
      </c>
      <c r="C10" s="13" t="s">
        <v>9</v>
      </c>
      <c r="D10" s="13">
        <v>1756.4</v>
      </c>
    </row>
    <row r="11" spans="1:5" s="12" customFormat="1" ht="31.5" x14ac:dyDescent="0.25">
      <c r="A11" s="47" t="s">
        <v>10</v>
      </c>
      <c r="B11" s="23" t="s">
        <v>81</v>
      </c>
      <c r="C11" s="13" t="s">
        <v>8</v>
      </c>
      <c r="D11" s="55">
        <f>SUM(D12:D17)</f>
        <v>74.110820200000006</v>
      </c>
      <c r="E11" s="52"/>
    </row>
    <row r="12" spans="1:5" ht="21" customHeight="1" outlineLevel="1" x14ac:dyDescent="0.25">
      <c r="A12" s="24"/>
      <c r="B12" s="4" t="s">
        <v>80</v>
      </c>
      <c r="C12" s="26" t="s">
        <v>8</v>
      </c>
      <c r="D12" s="48">
        <v>68.561999999999998</v>
      </c>
    </row>
    <row r="13" spans="1:5" outlineLevel="1" x14ac:dyDescent="0.25">
      <c r="A13" s="24"/>
      <c r="B13" s="25" t="s">
        <v>69</v>
      </c>
      <c r="C13" s="26" t="s">
        <v>8</v>
      </c>
      <c r="D13" s="34">
        <v>0.01</v>
      </c>
    </row>
    <row r="14" spans="1:5" outlineLevel="1" x14ac:dyDescent="0.25">
      <c r="A14" s="24"/>
      <c r="B14" s="25" t="s">
        <v>67</v>
      </c>
      <c r="C14" s="26" t="s">
        <v>8</v>
      </c>
      <c r="D14" s="48">
        <f>498*0.8164/1000</f>
        <v>0.40656720000000002</v>
      </c>
    </row>
    <row r="15" spans="1:5" outlineLevel="1" x14ac:dyDescent="0.25">
      <c r="A15" s="24"/>
      <c r="B15" s="25" t="s">
        <v>68</v>
      </c>
      <c r="C15" s="26" t="s">
        <v>8</v>
      </c>
      <c r="D15" s="59">
        <v>0.43</v>
      </c>
    </row>
    <row r="16" spans="1:5" outlineLevel="1" x14ac:dyDescent="0.25">
      <c r="A16" s="24"/>
      <c r="B16" s="25" t="s">
        <v>47</v>
      </c>
      <c r="C16" s="26" t="s">
        <v>8</v>
      </c>
      <c r="D16" s="56">
        <f>15.37*126.9/1000</f>
        <v>1.950453</v>
      </c>
    </row>
    <row r="17" spans="1:4" outlineLevel="1" x14ac:dyDescent="0.25">
      <c r="A17" s="33"/>
      <c r="B17" s="25" t="s">
        <v>44</v>
      </c>
      <c r="C17" s="26" t="s">
        <v>8</v>
      </c>
      <c r="D17" s="34">
        <f>2751.8/1000</f>
        <v>2.7518000000000002</v>
      </c>
    </row>
    <row r="18" spans="1:4" outlineLevel="1" x14ac:dyDescent="0.25">
      <c r="A18" s="24"/>
      <c r="B18" s="25" t="s">
        <v>73</v>
      </c>
      <c r="C18" s="26" t="s">
        <v>0</v>
      </c>
      <c r="D18" s="34">
        <v>8.9</v>
      </c>
    </row>
    <row r="19" spans="1:4" ht="31.5" x14ac:dyDescent="0.25">
      <c r="A19" s="33" t="s">
        <v>11</v>
      </c>
      <c r="B19" s="27" t="s">
        <v>71</v>
      </c>
      <c r="C19" s="30" t="s">
        <v>0</v>
      </c>
      <c r="D19" s="31">
        <f>3.14*0.136*0.136*1822/2</f>
        <v>52.908547840000004</v>
      </c>
    </row>
    <row r="20" spans="1:4" ht="31.5" x14ac:dyDescent="0.25">
      <c r="A20" s="33" t="s">
        <v>14</v>
      </c>
      <c r="B20" s="27" t="s">
        <v>72</v>
      </c>
      <c r="C20" s="30" t="s">
        <v>0</v>
      </c>
      <c r="D20" s="31">
        <v>19.3</v>
      </c>
    </row>
    <row r="21" spans="1:4" x14ac:dyDescent="0.25">
      <c r="A21" s="24"/>
      <c r="B21" s="25" t="s">
        <v>75</v>
      </c>
      <c r="C21" s="26" t="s">
        <v>0</v>
      </c>
      <c r="D21" s="51">
        <f>D20*1.1</f>
        <v>21.230000000000004</v>
      </c>
    </row>
    <row r="22" spans="1:4" ht="31.5" x14ac:dyDescent="0.25">
      <c r="A22" s="33" t="s">
        <v>13</v>
      </c>
      <c r="B22" s="27" t="s">
        <v>82</v>
      </c>
      <c r="C22" s="30" t="s">
        <v>8</v>
      </c>
      <c r="D22" s="45">
        <f>D11</f>
        <v>74.110820200000006</v>
      </c>
    </row>
    <row r="23" spans="1:4" x14ac:dyDescent="0.25">
      <c r="A23" s="33" t="s">
        <v>39</v>
      </c>
      <c r="B23" s="27" t="s">
        <v>76</v>
      </c>
      <c r="C23" s="30" t="s">
        <v>0</v>
      </c>
      <c r="D23" s="31">
        <v>52.9</v>
      </c>
    </row>
    <row r="24" spans="1:4" x14ac:dyDescent="0.25">
      <c r="A24" s="24"/>
      <c r="B24" s="25" t="s">
        <v>75</v>
      </c>
      <c r="C24" s="26" t="s">
        <v>0</v>
      </c>
      <c r="D24" s="51">
        <f>D23*1.1</f>
        <v>58.190000000000005</v>
      </c>
    </row>
    <row r="25" spans="1:4" ht="31.5" x14ac:dyDescent="0.25">
      <c r="A25" s="33" t="s">
        <v>16</v>
      </c>
      <c r="B25" s="27" t="s">
        <v>77</v>
      </c>
      <c r="C25" s="30" t="s">
        <v>8</v>
      </c>
      <c r="D25" s="31">
        <f>102.8*1.7</f>
        <v>174.76</v>
      </c>
    </row>
    <row r="26" spans="1:4" ht="31.5" x14ac:dyDescent="0.25">
      <c r="A26" s="33" t="s">
        <v>49</v>
      </c>
      <c r="B26" s="27" t="s">
        <v>78</v>
      </c>
      <c r="C26" s="30" t="s">
        <v>8</v>
      </c>
      <c r="D26" s="31">
        <f>D25</f>
        <v>174.76</v>
      </c>
    </row>
    <row r="27" spans="1:4" x14ac:dyDescent="0.25">
      <c r="A27" s="33" t="s">
        <v>70</v>
      </c>
      <c r="B27" s="27" t="s">
        <v>79</v>
      </c>
      <c r="C27" s="30" t="s">
        <v>0</v>
      </c>
      <c r="D27" s="31">
        <v>102.8</v>
      </c>
    </row>
  </sheetData>
  <mergeCells count="5">
    <mergeCell ref="A1:D1"/>
    <mergeCell ref="A2:D2"/>
    <mergeCell ref="A3:D3"/>
    <mergeCell ref="A4:D4"/>
    <mergeCell ref="B6:D6"/>
  </mergeCells>
  <phoneticPr fontId="12" type="noConversion"/>
  <pageMargins left="0.39370078740157483" right="0.19685039370078741" top="0.39370078740157483" bottom="0.19685039370078741" header="0.51181102362204722" footer="0.15748031496062992"/>
  <pageSetup paperSize="8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CAA5-2DE8-4CB9-BC77-63308702DA4A}">
  <dimension ref="A1"/>
  <sheetViews>
    <sheetView workbookViewId="0">
      <selection activeCell="D25" sqref="D25"/>
    </sheetView>
  </sheetViews>
  <sheetFormatPr defaultRowHeight="15" x14ac:dyDescent="0.25"/>
  <cols>
    <col min="2" max="2" width="18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 (3)</vt:lpstr>
      <vt:lpstr>Лист1 (2)</vt:lpstr>
      <vt:lpstr>Лист1</vt:lpstr>
      <vt:lpstr>'Лист1 (2)'!Область_печати</vt:lpstr>
      <vt:lpstr>'Лист1 (3)'!Область_печати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Кашуба Алла Владимировна</dc:creator>
  <cp:lastModifiedBy>Кашуба Алла Владимировна</cp:lastModifiedBy>
  <cp:lastPrinted>2025-08-14T09:19:45Z</cp:lastPrinted>
  <dcterms:created xsi:type="dcterms:W3CDTF">2015-06-05T18:19:34Z</dcterms:created>
  <dcterms:modified xsi:type="dcterms:W3CDTF">2025-08-18T15:14:25Z</dcterms:modified>
</cp:coreProperties>
</file>