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Облстройинвест\ПРОЕКТЫ\_ЭЛЕКТРОДНАЯ\СДО\Тендеры\Тендер 890 лифтовые проемы\"/>
    </mc:Choice>
  </mc:AlternateContent>
  <xr:revisionPtr revIDLastSave="0" documentId="8_{6EE3BC0A-4000-4A96-98D5-C730893957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E142" i="1"/>
  <c r="E134" i="1"/>
  <c r="E132" i="1"/>
  <c r="E130" i="1"/>
  <c r="E128" i="1"/>
  <c r="E124" i="1"/>
  <c r="E122" i="1"/>
  <c r="E109" i="1"/>
  <c r="E101" i="1"/>
  <c r="E95" i="1"/>
  <c r="E93" i="1"/>
  <c r="E91" i="1"/>
  <c r="E19" i="1"/>
</calcChain>
</file>

<file path=xl/sharedStrings.xml><?xml version="1.0" encoding="utf-8"?>
<sst xmlns="http://schemas.openxmlformats.org/spreadsheetml/2006/main" count="493" uniqueCount="287">
  <si>
    <t>№ п/п</t>
  </si>
  <si>
    <t>Виды работ</t>
  </si>
  <si>
    <t>Ед. изм</t>
  </si>
  <si>
    <t>Кол-во</t>
  </si>
  <si>
    <t xml:space="preserve">Усиление проёмов лифтовых шахт. </t>
  </si>
  <si>
    <t>12-ОМ/2023-КР1</t>
  </si>
  <si>
    <t>отм -5,4</t>
  </si>
  <si>
    <t>Демонтаж ж/б с вывозом и утилизацией</t>
  </si>
  <si>
    <t>м3</t>
  </si>
  <si>
    <t xml:space="preserve">шт </t>
  </si>
  <si>
    <t xml:space="preserve">Заполнение отверстий хим. Анкером </t>
  </si>
  <si>
    <t>Выравнивание стены раствором на базе ц.п. раствора на НЦ-20</t>
  </si>
  <si>
    <t>м2</t>
  </si>
  <si>
    <t>Бетонирование бетоном В-35</t>
  </si>
  <si>
    <t>Установка металлического каркаса</t>
  </si>
  <si>
    <t>Уголок 120*120*10</t>
  </si>
  <si>
    <t>кг</t>
  </si>
  <si>
    <t>Швеллер 22П</t>
  </si>
  <si>
    <t>Арматура 10А500</t>
  </si>
  <si>
    <t>Распорный анкер Хилти М8-40</t>
  </si>
  <si>
    <t>Огрунтовка ГФ-021 в один слой</t>
  </si>
  <si>
    <t xml:space="preserve">Окраска эмалью ПФ -115 в 2 слоя </t>
  </si>
  <si>
    <t>отм -0,1</t>
  </si>
  <si>
    <t>Полоса 8*100</t>
  </si>
  <si>
    <t>отм +4,4</t>
  </si>
  <si>
    <t xml:space="preserve">Примечание </t>
  </si>
  <si>
    <t xml:space="preserve">проект: </t>
  </si>
  <si>
    <t>под клиновые и химические анкера</t>
  </si>
  <si>
    <t xml:space="preserve">Демонтаж ж/б  участка стены безударным методом с вывозом и утилизацией лома бетона </t>
  </si>
  <si>
    <t>крепление швеллера к монолитной стене</t>
  </si>
  <si>
    <t>Арматура 12А500</t>
  </si>
  <si>
    <t xml:space="preserve">Разработка ППР , подготовка исполнительной документации </t>
  </si>
  <si>
    <t xml:space="preserve">компл </t>
  </si>
  <si>
    <t xml:space="preserve">Сопутствующие работы </t>
  </si>
  <si>
    <t>Фрагмент №5</t>
  </si>
  <si>
    <t xml:space="preserve">резка отверстия в плите 200мм. </t>
  </si>
  <si>
    <t xml:space="preserve">длина реза 450мм, глубина 200мм </t>
  </si>
  <si>
    <t>Сверление отверстий в бетоне диаметр 12, длина 100 и установка болтов БСР М10*100</t>
  </si>
  <si>
    <t>Изготовление и установка рамы их уголка 125*80*8</t>
  </si>
  <si>
    <t xml:space="preserve">Окраска эмалью ПФ -115 в 2 слоя , по грунтовке в один слой </t>
  </si>
  <si>
    <t>Фрагмент №10</t>
  </si>
  <si>
    <t xml:space="preserve">учесть в расценке  сверление под арматуру </t>
  </si>
  <si>
    <t>Армирование отверстия арматурой 10А500</t>
  </si>
  <si>
    <t xml:space="preserve">заделка отверстия в плите 200мм </t>
  </si>
  <si>
    <t>Фрагмент №19</t>
  </si>
  <si>
    <t xml:space="preserve">длина реза 300мм, глубина 200мм </t>
  </si>
  <si>
    <t>Фрагмент №14</t>
  </si>
  <si>
    <t>резка отверстия в перекрытии  200</t>
  </si>
  <si>
    <t xml:space="preserve">корректировка отверстия  в плите 200мм </t>
  </si>
  <si>
    <t xml:space="preserve">Заделка старого отверстия: </t>
  </si>
  <si>
    <t>Сверление отверстий в бетоне диаметр 16, длина 170 и установка болтов Хилти М16</t>
  </si>
  <si>
    <t>Изготовление и установка рамы их уголка 125*125*8</t>
  </si>
  <si>
    <t>Фрагмент №13</t>
  </si>
  <si>
    <t xml:space="preserve">безударный спсоб </t>
  </si>
  <si>
    <t>Фрагмент №15</t>
  </si>
  <si>
    <t>Фрагмент №16</t>
  </si>
  <si>
    <t xml:space="preserve">длина реза 3240мм, глубина 200мм </t>
  </si>
  <si>
    <t>Сверление отверстий в бетоне диаметр 16, длина 200и установка шпилек М16*280</t>
  </si>
  <si>
    <t>и 14 гаек и 14 шайб М16</t>
  </si>
  <si>
    <t>Изготовление и установка рамы  из швеллера 24П</t>
  </si>
  <si>
    <t>Изготовление и установка рамы  полоса 10х100</t>
  </si>
  <si>
    <t>Фрагмент №17</t>
  </si>
  <si>
    <t>Изготовление и установка рамы  из уголка 125*8</t>
  </si>
  <si>
    <t>Армирование  заделываемого отверстия арматурой 10А500</t>
  </si>
  <si>
    <t>Фрагмент №18</t>
  </si>
  <si>
    <t>Фрагмент №6</t>
  </si>
  <si>
    <t>Фрагмент №1</t>
  </si>
  <si>
    <t xml:space="preserve">длина реза 1000мм, глубина 200мм </t>
  </si>
  <si>
    <t>Фрагмент №2</t>
  </si>
  <si>
    <t xml:space="preserve">длина реза 650мм, глубина 200мм </t>
  </si>
  <si>
    <t>Фрагмент №3</t>
  </si>
  <si>
    <t xml:space="preserve">длина реза 1050мм, глубина 200мм </t>
  </si>
  <si>
    <t>Фрагмент №4</t>
  </si>
  <si>
    <t>Фрагмент №7</t>
  </si>
  <si>
    <t>Фрагмент №8</t>
  </si>
  <si>
    <t xml:space="preserve">длина реза 700мм, глубина 200мм </t>
  </si>
  <si>
    <t>Фрагмент №9</t>
  </si>
  <si>
    <t xml:space="preserve">длина реза 500мм, глубина 200мм </t>
  </si>
  <si>
    <t>Фрагмент №11</t>
  </si>
  <si>
    <t>Фрагмент №12</t>
  </si>
  <si>
    <t xml:space="preserve">длина реза 2500мм, глубина 200мм </t>
  </si>
  <si>
    <t>Сверление отверстий в бетоне диаметр 16, длина 300 и установка шпилек М16*300</t>
  </si>
  <si>
    <t>и 16 гаек и 16 шайб М16</t>
  </si>
  <si>
    <t>Фрагмент №20</t>
  </si>
  <si>
    <t>Корректировка отверстий на -0,1. перекрытия</t>
  </si>
  <si>
    <t xml:space="preserve">длина реза 1640мм, глубина 200мм </t>
  </si>
  <si>
    <t>и 8 гаек и 8 шайб М16</t>
  </si>
  <si>
    <t xml:space="preserve">Корректировка отверстий на -5,4.  вертикальные конструкции. </t>
  </si>
  <si>
    <t>12-ОМ/2023-КР1 лист 12</t>
  </si>
  <si>
    <t xml:space="preserve">Основные работы </t>
  </si>
  <si>
    <t>5 отверстий, общей площадью 0,23м2.</t>
  </si>
  <si>
    <t xml:space="preserve">Корректировка отверстий на +4,4.  вертикальные конструкции. </t>
  </si>
  <si>
    <t>2 отверстий, общей площадью 0,098м2.</t>
  </si>
  <si>
    <t xml:space="preserve"> Замоноличивание  отверстия  на -5,4. в  вертикальных конструкциях в/о 7-9/Т . </t>
  </si>
  <si>
    <t>Армирование  заделываемого отверстия арматурой 12А500</t>
  </si>
  <si>
    <t>Армирование  заделываемого отверстия  сеткой 4С 50*50</t>
  </si>
  <si>
    <t>6,1кг</t>
  </si>
  <si>
    <t xml:space="preserve"> </t>
  </si>
  <si>
    <t>демонтаж безударным методом . (к-т армирования  демонтируемой стены 115кг/м3)</t>
  </si>
  <si>
    <t>демонтаж безударным методом . (к-т армирования  демонтируемой стены 99 кг/м3)</t>
  </si>
  <si>
    <t>отм +7,5</t>
  </si>
  <si>
    <t>демонтаж безударным методом . (к-т армирования  демонтируемой стены 89 кг/м3)</t>
  </si>
  <si>
    <t>к-т армирования плиты 187кг/м3</t>
  </si>
  <si>
    <t>к-т армирования 115кг/м3</t>
  </si>
  <si>
    <t>к-т армирования 99 кг/м3</t>
  </si>
  <si>
    <t xml:space="preserve">нет в проекте, по факту  </t>
  </si>
  <si>
    <t xml:space="preserve"> При расчёте учесть сопутствующие работы : Переопирание,  мойка, сушка , создание шерохватой поверхности и т.д. </t>
  </si>
  <si>
    <t xml:space="preserve">На объекте по адресу: г. Москва, ул. Электродная, вл.2А. </t>
  </si>
  <si>
    <t>837 см3</t>
  </si>
  <si>
    <t xml:space="preserve">отверстий </t>
  </si>
  <si>
    <t>1673см3</t>
  </si>
  <si>
    <t>837см3</t>
  </si>
  <si>
    <t xml:space="preserve"> Расширение существующего проёма            (резка фрагмента перекрытия шириной 50мм безударным методом) с утилизацией лома бетона </t>
  </si>
  <si>
    <t xml:space="preserve"> Устройство нового отверстия 230*300мм в перекрытии толщиной 200мм  безударным методом  с утилизацией бетонного лома  </t>
  </si>
  <si>
    <t xml:space="preserve"> Расширение существующего проёма            (резка фрагмента перекрытия шириной 150мм безударным методом) с утилизацией лома бетона </t>
  </si>
  <si>
    <t>резка отверстия в перекрытии толщиной  200</t>
  </si>
  <si>
    <t xml:space="preserve"> Расширение существующего проёма            (резка фрагмента перекрытия шириной 10мм безударным методом) с утилизацией лома бетона </t>
  </si>
  <si>
    <t xml:space="preserve"> Расширение существующего проёма            (резка фрагмента перекрытия шириной от 10 до 210 мм безударным методом) с утилизацией лома бетона </t>
  </si>
  <si>
    <t xml:space="preserve"> Расширение существующего проёма            (резка фрагмента перекрытия шириной 50 мм безударным методом) с утилизацией лома бетона </t>
  </si>
  <si>
    <t xml:space="preserve"> Расширение существующего проёма            (резка фрагмента перекрытия шириной 215 мм безударным методом) с утилизацией лома бетона </t>
  </si>
  <si>
    <t xml:space="preserve"> Расширение существующего проёма            (резка фрагмента перекрытия шириной 100 мм безударным методом) с утилизацией лома бетона </t>
  </si>
  <si>
    <t xml:space="preserve"> Расширение существующего проёма            (резка фрагмента перекрытия шириной  до 100 мм безударным методом) с утилизацией лома бетона </t>
  </si>
  <si>
    <t xml:space="preserve"> Расширение существующего проёма            (резка фрагмента перекрытия шириной  от  100 до 200 мм безударным методом) с утилизацией лома бетона </t>
  </si>
  <si>
    <t xml:space="preserve">длина реза 900мм, глубина 200мм </t>
  </si>
  <si>
    <t xml:space="preserve"> Расширение существующего проёма            (резка фрагмента перекрытия шириной  50 мм безударным методом) с утилизацией лома бетона </t>
  </si>
  <si>
    <t xml:space="preserve"> Расширение существующего проёма            (резка фрагмента перекрытия шириной  от  100 до 150 мм безударным методом) с утилизацией лома бетона </t>
  </si>
  <si>
    <t xml:space="preserve"> Расширение существующего проёма            (резка фрагмента перекрытия шириной  100 мм безударным методом) с утилизацией лома бетона </t>
  </si>
  <si>
    <t xml:space="preserve">длина реза 560мм, глубина 200мм </t>
  </si>
  <si>
    <t xml:space="preserve"> Расширение существующего проёма            (резка фрагмента перекрытия шириной  от  30 до 80 мм безударным методом) с утилизацией лома бетона </t>
  </si>
  <si>
    <t xml:space="preserve">Резка нового проёма в монолитном перекрытии с утилизацией бетона </t>
  </si>
  <si>
    <t xml:space="preserve"> Расширение существующего проёма            (резка фрагмента перекрытия шириной  от  50 до 210 мм безударным методом) с утилизацией лома бетона </t>
  </si>
  <si>
    <t xml:space="preserve"> резка безударным методом  в вертикальных конструкциях толщиной 200 мм отверстий. С утилизацией бетонного лома </t>
  </si>
  <si>
    <t xml:space="preserve">Заделка стаого проёма </t>
  </si>
  <si>
    <t xml:space="preserve"> по переустройству дверных лифтовых порталов: алмазная резка, забетонированние проемов с усилением металлическими конструкциями</t>
  </si>
  <si>
    <t>Ведомость объёмов работ</t>
  </si>
  <si>
    <t xml:space="preserve">Сверление отверстий ꝋ 12 длиной 300 мм  в бетоне </t>
  </si>
  <si>
    <t xml:space="preserve">Сверление отверстий ꝋ 12 длиной 300 мм  в бетонной стене </t>
  </si>
  <si>
    <t>2.1</t>
  </si>
  <si>
    <t>2.1.1.</t>
  </si>
  <si>
    <t>2.1.2.</t>
  </si>
  <si>
    <t>2.1.1.1</t>
  </si>
  <si>
    <t>2.1.1.2</t>
  </si>
  <si>
    <t>2.1.1.3</t>
  </si>
  <si>
    <t>2.1.1.4</t>
  </si>
  <si>
    <t>2.1.1.5</t>
  </si>
  <si>
    <t>2.1.1.6</t>
  </si>
  <si>
    <t>2.1.1.7</t>
  </si>
  <si>
    <t>2.1.1.8</t>
  </si>
  <si>
    <t>2.1.1.9</t>
  </si>
  <si>
    <t>2.1.1.10</t>
  </si>
  <si>
    <t>2.1.1.11</t>
  </si>
  <si>
    <t>2.1.1.12</t>
  </si>
  <si>
    <t>2.1.2.1</t>
  </si>
  <si>
    <t>2.1.2.2</t>
  </si>
  <si>
    <t>2.1.2.3</t>
  </si>
  <si>
    <t>2.1.2.4</t>
  </si>
  <si>
    <t>2.1.2.5</t>
  </si>
  <si>
    <t>2.1.2.6</t>
  </si>
  <si>
    <t>2.1.2.7</t>
  </si>
  <si>
    <t>2.1.2.8</t>
  </si>
  <si>
    <t>2.1.2.9</t>
  </si>
  <si>
    <t>2.1.2.10</t>
  </si>
  <si>
    <t>2.1.2.11</t>
  </si>
  <si>
    <t>2.1.2.12</t>
  </si>
  <si>
    <t>2.1.2.13</t>
  </si>
  <si>
    <t>2.1.2.14</t>
  </si>
  <si>
    <t>2.2.3.</t>
  </si>
  <si>
    <t>2.2.3.1</t>
  </si>
  <si>
    <t>2.2.3.2</t>
  </si>
  <si>
    <t>2.2.3.3</t>
  </si>
  <si>
    <t>2.2.3.4</t>
  </si>
  <si>
    <t>2.2.3.5</t>
  </si>
  <si>
    <t>2.2.3.6</t>
  </si>
  <si>
    <t>2.2.3.7</t>
  </si>
  <si>
    <t>2.2.3.8</t>
  </si>
  <si>
    <t>2.2.3.9</t>
  </si>
  <si>
    <t>2.2.3.10</t>
  </si>
  <si>
    <t>2.2.3.11</t>
  </si>
  <si>
    <t>2.2.3.12</t>
  </si>
  <si>
    <t>2.2.3.13</t>
  </si>
  <si>
    <t>2.2.3.14</t>
  </si>
  <si>
    <t>2.2.4.</t>
  </si>
  <si>
    <t>2.2.4.1</t>
  </si>
  <si>
    <t>2.2.4.2</t>
  </si>
  <si>
    <t>2.2.4.3</t>
  </si>
  <si>
    <t>2.2.4.4</t>
  </si>
  <si>
    <t>2.2.4.5</t>
  </si>
  <si>
    <t>2.2.4.6</t>
  </si>
  <si>
    <t>2.2.4.7</t>
  </si>
  <si>
    <t>2.2.4.8</t>
  </si>
  <si>
    <t>2.2.4.9</t>
  </si>
  <si>
    <t>2.2.4.10</t>
  </si>
  <si>
    <t>2.2.4.11</t>
  </si>
  <si>
    <t>2.2.4.12</t>
  </si>
  <si>
    <t>3.</t>
  </si>
  <si>
    <t>3.1.</t>
  </si>
  <si>
    <t>3.1.1.</t>
  </si>
  <si>
    <t>3.1.2.</t>
  </si>
  <si>
    <t>3.1.3.</t>
  </si>
  <si>
    <t>3.1.4.</t>
  </si>
  <si>
    <t>3.2.</t>
  </si>
  <si>
    <t>3.2.1</t>
  </si>
  <si>
    <t>3.2.2</t>
  </si>
  <si>
    <t>3.3.</t>
  </si>
  <si>
    <t>3.3.1.</t>
  </si>
  <si>
    <t>3.4.</t>
  </si>
  <si>
    <t>3.4.1.</t>
  </si>
  <si>
    <t>3.4.2.</t>
  </si>
  <si>
    <t>3.4.3.</t>
  </si>
  <si>
    <t>3.4.4.</t>
  </si>
  <si>
    <t>3.4.4.1.</t>
  </si>
  <si>
    <t>3.4.4.1.1.</t>
  </si>
  <si>
    <t>3.4.4.1.2.</t>
  </si>
  <si>
    <t>3.5.</t>
  </si>
  <si>
    <t>3.5.1.</t>
  </si>
  <si>
    <t>3.6.</t>
  </si>
  <si>
    <t>3.6.1.</t>
  </si>
  <si>
    <t>3.7.</t>
  </si>
  <si>
    <t>3.7.1.</t>
  </si>
  <si>
    <t>3.7.2.</t>
  </si>
  <si>
    <t>3.7.3.</t>
  </si>
  <si>
    <t>3.7.4.</t>
  </si>
  <si>
    <t>3.7.5.</t>
  </si>
  <si>
    <t>3.8.</t>
  </si>
  <si>
    <t>3.8.1.</t>
  </si>
  <si>
    <t>3.8.2.</t>
  </si>
  <si>
    <t>3.8.3.</t>
  </si>
  <si>
    <t>3.8.4.</t>
  </si>
  <si>
    <t>3.8.5.</t>
  </si>
  <si>
    <t>3.8.5.1.</t>
  </si>
  <si>
    <t>3.8.5.2.</t>
  </si>
  <si>
    <t>3.9.</t>
  </si>
  <si>
    <t>3.9.1.</t>
  </si>
  <si>
    <t>3.9.1.1.</t>
  </si>
  <si>
    <t>3.9.1.2</t>
  </si>
  <si>
    <t>3.9.1.3.</t>
  </si>
  <si>
    <t xml:space="preserve">Бетонирование </t>
  </si>
  <si>
    <t>бетон В-35</t>
  </si>
  <si>
    <t>3.10.</t>
  </si>
  <si>
    <t>3.10.1.</t>
  </si>
  <si>
    <t>3.10.2.</t>
  </si>
  <si>
    <t>3.10.3.</t>
  </si>
  <si>
    <t>3.10.4.</t>
  </si>
  <si>
    <t>3.10.5.</t>
  </si>
  <si>
    <t>3.11.</t>
  </si>
  <si>
    <t>3.11.1.</t>
  </si>
  <si>
    <t>3.12.</t>
  </si>
  <si>
    <t>3.12.1.</t>
  </si>
  <si>
    <t>3.14.</t>
  </si>
  <si>
    <t>3.14.1.</t>
  </si>
  <si>
    <t>3.15.</t>
  </si>
  <si>
    <t>3.15.1.</t>
  </si>
  <si>
    <t>3.16.1.</t>
  </si>
  <si>
    <t>3.16.2.</t>
  </si>
  <si>
    <t>3.17.1.</t>
  </si>
  <si>
    <t>3.17.</t>
  </si>
  <si>
    <t>3.18.</t>
  </si>
  <si>
    <t>3.18.1.</t>
  </si>
  <si>
    <t>3.19.1</t>
  </si>
  <si>
    <t>3.19.</t>
  </si>
  <si>
    <t>3.20.</t>
  </si>
  <si>
    <t>3.20.1.</t>
  </si>
  <si>
    <t>3.20.2.</t>
  </si>
  <si>
    <t>3.20.3.</t>
  </si>
  <si>
    <t>3.20.4.</t>
  </si>
  <si>
    <t>3.20.5.</t>
  </si>
  <si>
    <t>3.21.</t>
  </si>
  <si>
    <t>3.21.1.</t>
  </si>
  <si>
    <t>3.21.2.</t>
  </si>
  <si>
    <t>3.21.3.</t>
  </si>
  <si>
    <t>3.21.4.</t>
  </si>
  <si>
    <t>3.21.5.</t>
  </si>
  <si>
    <t>3.21.6.</t>
  </si>
  <si>
    <t>3.21.6.1.</t>
  </si>
  <si>
    <t>3.21.6.2.</t>
  </si>
  <si>
    <t>4.</t>
  </si>
  <si>
    <t>4.1.</t>
  </si>
  <si>
    <t>5.</t>
  </si>
  <si>
    <t>5.1.</t>
  </si>
  <si>
    <t>6.</t>
  </si>
  <si>
    <t>6.1.</t>
  </si>
  <si>
    <t>6.1.1.</t>
  </si>
  <si>
    <t>6.1.2.</t>
  </si>
  <si>
    <t>6.1.3.</t>
  </si>
  <si>
    <t>Бетонирование</t>
  </si>
  <si>
    <t xml:space="preserve"> бетон В-35</t>
  </si>
  <si>
    <t>бетоном В-35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</si>
</sst>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20">
    <xf numFmtId="0" fontId="0" fillId="0" borderId="0" xfId="0"/>
    <xf numFmtId="49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9" fontId="6" fillId="0" borderId="4" xfId="1" applyNumberFormat="1" applyFont="1" applyBorder="1" applyAlignment="1" applyProtection="1">
      <alignment horizontal="left" vertical="center" wrapText="1"/>
      <protection locked="0"/>
    </xf>
    <xf numFmtId="1" fontId="3" fillId="3" borderId="5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top" wrapText="1"/>
    </xf>
    <xf numFmtId="49" fontId="2" fillId="0" borderId="4" xfId="1" applyNumberFormat="1" applyFont="1" applyBorder="1" applyAlignment="1" applyProtection="1">
      <alignment horizontal="left" vertical="center" wrapText="1"/>
      <protection locked="0"/>
    </xf>
    <xf numFmtId="0" fontId="0" fillId="4" borderId="0" xfId="0" applyFill="1"/>
    <xf numFmtId="0" fontId="3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3" fillId="5" borderId="0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14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/>
    </xf>
    <xf numFmtId="49" fontId="6" fillId="0" borderId="7" xfId="1" applyNumberFormat="1" applyFont="1" applyBorder="1" applyAlignment="1" applyProtection="1">
      <alignment horizontal="left" vertical="center" wrapText="1"/>
      <protection locked="0"/>
    </xf>
    <xf numFmtId="49" fontId="3" fillId="0" borderId="19" xfId="0" applyNumberFormat="1" applyFont="1" applyFill="1" applyBorder="1" applyAlignment="1">
      <alignment horizontal="center" vertical="center"/>
    </xf>
    <xf numFmtId="49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49" fontId="3" fillId="3" borderId="3" xfId="0" applyNumberFormat="1" applyFont="1" applyFill="1" applyBorder="1" applyAlignment="1">
      <alignment horizontal="center" vertical="center"/>
    </xf>
    <xf numFmtId="0" fontId="5" fillId="0" borderId="22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5" borderId="15" xfId="0" applyFont="1" applyFill="1" applyBorder="1"/>
    <xf numFmtId="0" fontId="5" fillId="5" borderId="26" xfId="0" applyFont="1" applyFill="1" applyBorder="1"/>
    <xf numFmtId="0" fontId="5" fillId="4" borderId="27" xfId="0" applyFont="1" applyFill="1" applyBorder="1"/>
    <xf numFmtId="0" fontId="5" fillId="2" borderId="26" xfId="0" applyFont="1" applyFill="1" applyBorder="1"/>
    <xf numFmtId="0" fontId="3" fillId="0" borderId="15" xfId="0" applyFont="1" applyFill="1" applyBorder="1"/>
    <xf numFmtId="0" fontId="5" fillId="0" borderId="27" xfId="0" applyFont="1" applyBorder="1"/>
    <xf numFmtId="0" fontId="5" fillId="0" borderId="20" xfId="0" applyFont="1" applyFill="1" applyBorder="1"/>
    <xf numFmtId="0" fontId="5" fillId="0" borderId="13" xfId="0" applyFont="1" applyFill="1" applyBorder="1"/>
    <xf numFmtId="0" fontId="5" fillId="0" borderId="15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30" xfId="0" applyFont="1" applyBorder="1"/>
    <xf numFmtId="0" fontId="5" fillId="0" borderId="30" xfId="0" applyFont="1" applyBorder="1" applyAlignment="1">
      <alignment horizontal="center"/>
    </xf>
    <xf numFmtId="0" fontId="5" fillId="0" borderId="31" xfId="0" applyFont="1" applyBorder="1"/>
    <xf numFmtId="49" fontId="5" fillId="0" borderId="17" xfId="0" applyNumberFormat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/>
    </xf>
    <xf numFmtId="0" fontId="5" fillId="0" borderId="27" xfId="0" applyFont="1" applyFill="1" applyBorder="1"/>
    <xf numFmtId="0" fontId="6" fillId="0" borderId="6" xfId="0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 applyProtection="1">
      <alignment horizontal="left" vertical="center" wrapText="1"/>
      <protection locked="0"/>
    </xf>
    <xf numFmtId="0" fontId="5" fillId="0" borderId="8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/>
    </xf>
    <xf numFmtId="0" fontId="5" fillId="0" borderId="25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3" borderId="27" xfId="0" applyFont="1" applyFill="1" applyBorder="1"/>
    <xf numFmtId="0" fontId="5" fillId="0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9" fillId="0" borderId="15" xfId="0" applyFont="1" applyFill="1" applyBorder="1"/>
    <xf numFmtId="0" fontId="5" fillId="0" borderId="4" xfId="0" applyFont="1" applyFill="1" applyBorder="1" applyAlignment="1">
      <alignment horizontal="center"/>
    </xf>
    <xf numFmtId="49" fontId="2" fillId="0" borderId="4" xfId="1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/>
    <xf numFmtId="49" fontId="3" fillId="3" borderId="24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0" fontId="5" fillId="3" borderId="25" xfId="0" applyFont="1" applyFill="1" applyBorder="1"/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1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28" xfId="0" applyFont="1" applyFill="1" applyBorder="1"/>
    <xf numFmtId="0" fontId="5" fillId="0" borderId="8" xfId="0" applyFont="1" applyFill="1" applyBorder="1"/>
    <xf numFmtId="0" fontId="5" fillId="0" borderId="28" xfId="0" applyFont="1" applyFill="1" applyBorder="1" applyAlignment="1">
      <alignment horizontal="center"/>
    </xf>
    <xf numFmtId="49" fontId="6" fillId="0" borderId="1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11" xfId="0" applyFont="1" applyFill="1" applyBorder="1"/>
    <xf numFmtId="0" fontId="5" fillId="0" borderId="1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4" fontId="5" fillId="0" borderId="17" xfId="0" applyNumberFormat="1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center"/>
    </xf>
    <xf numFmtId="14" fontId="5" fillId="0" borderId="32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/>
    <xf numFmtId="16" fontId="5" fillId="3" borderId="3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29972A24-3ECD-4195-8548-CE91E4B7D1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58"/>
  <sheetViews>
    <sheetView tabSelected="1" topLeftCell="A153" zoomScale="85" zoomScaleNormal="85" workbookViewId="0">
      <selection activeCell="F166" sqref="F166"/>
    </sheetView>
  </sheetViews>
  <sheetFormatPr defaultRowHeight="15" x14ac:dyDescent="0.25"/>
  <cols>
    <col min="2" max="2" width="10.28515625" style="77" bestFit="1" customWidth="1"/>
    <col min="3" max="3" width="36.85546875" customWidth="1"/>
    <col min="4" max="4" width="13.42578125" customWidth="1"/>
    <col min="5" max="5" width="30.140625" customWidth="1"/>
    <col min="6" max="6" width="59.85546875" customWidth="1"/>
  </cols>
  <sheetData>
    <row r="2" spans="2:8" ht="21" x14ac:dyDescent="0.25">
      <c r="E2" s="17" t="s">
        <v>134</v>
      </c>
      <c r="F2" s="17"/>
      <c r="G2" s="17"/>
      <c r="H2" s="17"/>
    </row>
    <row r="4" spans="2:8" ht="48.75" customHeight="1" x14ac:dyDescent="0.25">
      <c r="C4" s="16" t="s">
        <v>133</v>
      </c>
      <c r="D4" s="16"/>
      <c r="E4" s="16"/>
      <c r="F4" s="16"/>
    </row>
    <row r="5" spans="2:8" x14ac:dyDescent="0.25">
      <c r="C5" s="15"/>
      <c r="D5" s="15"/>
      <c r="E5" s="15"/>
      <c r="F5" s="15"/>
    </row>
    <row r="6" spans="2:8" ht="35.25" customHeight="1" x14ac:dyDescent="0.25">
      <c r="C6" s="16" t="s">
        <v>107</v>
      </c>
      <c r="D6" s="16"/>
      <c r="E6" s="16"/>
      <c r="F6" s="16"/>
    </row>
    <row r="7" spans="2:8" ht="15.75" thickBot="1" x14ac:dyDescent="0.3"/>
    <row r="8" spans="2:8" x14ac:dyDescent="0.25">
      <c r="B8" s="78"/>
      <c r="C8" s="40"/>
      <c r="D8" s="40"/>
      <c r="E8" s="41" t="s">
        <v>26</v>
      </c>
      <c r="F8" s="42" t="s">
        <v>5</v>
      </c>
    </row>
    <row r="9" spans="2:8" ht="15.75" thickBot="1" x14ac:dyDescent="0.3">
      <c r="B9" s="34" t="s">
        <v>0</v>
      </c>
      <c r="C9" s="19" t="s">
        <v>1</v>
      </c>
      <c r="D9" s="19" t="s">
        <v>2</v>
      </c>
      <c r="E9" s="19" t="s">
        <v>3</v>
      </c>
      <c r="F9" s="35" t="s">
        <v>25</v>
      </c>
    </row>
    <row r="10" spans="2:8" ht="15.75" thickBot="1" x14ac:dyDescent="0.3">
      <c r="B10" s="22">
        <v>1</v>
      </c>
      <c r="C10" s="23"/>
      <c r="D10" s="24"/>
      <c r="E10" s="24"/>
      <c r="F10" s="43"/>
    </row>
    <row r="11" spans="2:8" ht="30.75" customHeight="1" x14ac:dyDescent="0.25">
      <c r="B11" s="20"/>
      <c r="C11" s="21" t="s">
        <v>33</v>
      </c>
      <c r="D11" s="18"/>
      <c r="E11" s="18"/>
      <c r="F11" s="44"/>
    </row>
    <row r="12" spans="2:8" ht="33.75" customHeight="1" x14ac:dyDescent="0.25">
      <c r="B12" s="36">
        <v>1</v>
      </c>
      <c r="C12" s="4" t="s">
        <v>31</v>
      </c>
      <c r="D12" s="9" t="s">
        <v>32</v>
      </c>
      <c r="E12" s="10">
        <v>1</v>
      </c>
      <c r="F12" s="45"/>
    </row>
    <row r="13" spans="2:8" ht="15.75" thickBot="1" x14ac:dyDescent="0.3">
      <c r="B13" s="25">
        <v>2</v>
      </c>
      <c r="C13" s="26" t="s">
        <v>89</v>
      </c>
      <c r="D13" s="11"/>
      <c r="E13" s="11"/>
      <c r="F13" s="46"/>
    </row>
    <row r="14" spans="2:8" ht="56.25" customHeight="1" thickBot="1" x14ac:dyDescent="0.3">
      <c r="B14" s="1" t="s">
        <v>137</v>
      </c>
      <c r="C14" s="2" t="s">
        <v>4</v>
      </c>
      <c r="D14" s="3"/>
      <c r="E14" s="5" t="s">
        <v>5</v>
      </c>
      <c r="F14" s="37" t="s">
        <v>106</v>
      </c>
    </row>
    <row r="15" spans="2:8" ht="29.25" customHeight="1" thickBot="1" x14ac:dyDescent="0.3">
      <c r="B15" s="30" t="s">
        <v>138</v>
      </c>
      <c r="C15" s="31" t="s">
        <v>6</v>
      </c>
      <c r="D15" s="32"/>
      <c r="E15" s="33"/>
      <c r="F15" s="47" t="s">
        <v>97</v>
      </c>
    </row>
    <row r="16" spans="2:8" ht="69" customHeight="1" x14ac:dyDescent="0.25">
      <c r="B16" s="57" t="s">
        <v>140</v>
      </c>
      <c r="C16" s="58" t="s">
        <v>28</v>
      </c>
      <c r="D16" s="59" t="s">
        <v>8</v>
      </c>
      <c r="E16" s="60">
        <v>0.24</v>
      </c>
      <c r="F16" s="38" t="s">
        <v>98</v>
      </c>
    </row>
    <row r="17" spans="2:6" ht="48.75" customHeight="1" x14ac:dyDescent="0.25">
      <c r="B17" s="57" t="s">
        <v>141</v>
      </c>
      <c r="C17" s="61" t="s">
        <v>135</v>
      </c>
      <c r="D17" s="62" t="s">
        <v>9</v>
      </c>
      <c r="E17" s="63">
        <v>60</v>
      </c>
      <c r="F17" s="64" t="s">
        <v>27</v>
      </c>
    </row>
    <row r="18" spans="2:6" ht="36.75" customHeight="1" x14ac:dyDescent="0.25">
      <c r="B18" s="57" t="s">
        <v>142</v>
      </c>
      <c r="C18" s="61" t="s">
        <v>10</v>
      </c>
      <c r="D18" s="62" t="s">
        <v>109</v>
      </c>
      <c r="E18" s="63">
        <v>60</v>
      </c>
      <c r="F18" s="64" t="s">
        <v>108</v>
      </c>
    </row>
    <row r="19" spans="2:6" ht="57" customHeight="1" x14ac:dyDescent="0.25">
      <c r="B19" s="57" t="s">
        <v>143</v>
      </c>
      <c r="C19" s="61" t="s">
        <v>11</v>
      </c>
      <c r="D19" s="62" t="s">
        <v>12</v>
      </c>
      <c r="E19" s="63">
        <f>2.25*0.2*2</f>
        <v>0.9</v>
      </c>
      <c r="F19" s="64"/>
    </row>
    <row r="20" spans="2:6" ht="41.25" customHeight="1" x14ac:dyDescent="0.25">
      <c r="B20" s="57" t="s">
        <v>144</v>
      </c>
      <c r="C20" s="61" t="s">
        <v>284</v>
      </c>
      <c r="D20" s="62" t="s">
        <v>8</v>
      </c>
      <c r="E20" s="63">
        <v>0.08</v>
      </c>
      <c r="F20" s="64" t="s">
        <v>286</v>
      </c>
    </row>
    <row r="21" spans="2:6" ht="40.5" customHeight="1" x14ac:dyDescent="0.25">
      <c r="B21" s="57" t="s">
        <v>145</v>
      </c>
      <c r="C21" s="61" t="s">
        <v>14</v>
      </c>
      <c r="D21" s="27"/>
      <c r="E21" s="28"/>
      <c r="F21" s="64"/>
    </row>
    <row r="22" spans="2:6" ht="32.25" customHeight="1" x14ac:dyDescent="0.25">
      <c r="B22" s="57" t="s">
        <v>146</v>
      </c>
      <c r="C22" s="61" t="s">
        <v>15</v>
      </c>
      <c r="D22" s="62" t="s">
        <v>16</v>
      </c>
      <c r="E22" s="65">
        <v>12.4</v>
      </c>
      <c r="F22" s="64"/>
    </row>
    <row r="23" spans="2:6" ht="22.5" customHeight="1" x14ac:dyDescent="0.25">
      <c r="B23" s="57" t="s">
        <v>147</v>
      </c>
      <c r="C23" s="61" t="s">
        <v>17</v>
      </c>
      <c r="D23" s="62" t="s">
        <v>16</v>
      </c>
      <c r="E23" s="65">
        <v>94.5</v>
      </c>
      <c r="F23" s="64"/>
    </row>
    <row r="24" spans="2:6" ht="18.75" customHeight="1" x14ac:dyDescent="0.25">
      <c r="B24" s="57" t="s">
        <v>148</v>
      </c>
      <c r="C24" s="61" t="s">
        <v>18</v>
      </c>
      <c r="D24" s="62" t="s">
        <v>16</v>
      </c>
      <c r="E24" s="65">
        <v>13.8</v>
      </c>
      <c r="F24" s="64"/>
    </row>
    <row r="25" spans="2:6" ht="30.75" customHeight="1" x14ac:dyDescent="0.25">
      <c r="B25" s="57" t="s">
        <v>149</v>
      </c>
      <c r="C25" s="61" t="s">
        <v>19</v>
      </c>
      <c r="D25" s="62" t="s">
        <v>9</v>
      </c>
      <c r="E25" s="63">
        <v>16</v>
      </c>
      <c r="F25" s="64" t="s">
        <v>29</v>
      </c>
    </row>
    <row r="26" spans="2:6" ht="33" customHeight="1" x14ac:dyDescent="0.25">
      <c r="B26" s="57" t="s">
        <v>150</v>
      </c>
      <c r="C26" s="61" t="s">
        <v>20</v>
      </c>
      <c r="D26" s="62" t="s">
        <v>12</v>
      </c>
      <c r="E26" s="63">
        <v>4</v>
      </c>
      <c r="F26" s="64"/>
    </row>
    <row r="27" spans="2:6" ht="35.25" customHeight="1" thickBot="1" x14ac:dyDescent="0.3">
      <c r="B27" s="57" t="s">
        <v>151</v>
      </c>
      <c r="C27" s="66" t="s">
        <v>21</v>
      </c>
      <c r="D27" s="67" t="s">
        <v>12</v>
      </c>
      <c r="E27" s="68">
        <v>4</v>
      </c>
      <c r="F27" s="69"/>
    </row>
    <row r="28" spans="2:6" ht="15.75" thickBot="1" x14ac:dyDescent="0.3">
      <c r="B28" s="76" t="s">
        <v>139</v>
      </c>
      <c r="C28" s="31" t="s">
        <v>22</v>
      </c>
      <c r="D28" s="49"/>
      <c r="E28" s="50"/>
      <c r="F28" s="51"/>
    </row>
    <row r="29" spans="2:6" ht="31.5" customHeight="1" x14ac:dyDescent="0.25">
      <c r="B29" s="79" t="s">
        <v>152</v>
      </c>
      <c r="C29" s="58" t="s">
        <v>7</v>
      </c>
      <c r="D29" s="59" t="s">
        <v>8</v>
      </c>
      <c r="E29" s="60">
        <v>0.5</v>
      </c>
      <c r="F29" s="38" t="s">
        <v>98</v>
      </c>
    </row>
    <row r="30" spans="2:6" ht="50.25" customHeight="1" x14ac:dyDescent="0.25">
      <c r="B30" s="79" t="s">
        <v>153</v>
      </c>
      <c r="C30" s="61" t="s">
        <v>136</v>
      </c>
      <c r="D30" s="62" t="s">
        <v>9</v>
      </c>
      <c r="E30" s="63">
        <v>80</v>
      </c>
      <c r="F30" s="64"/>
    </row>
    <row r="31" spans="2:6" ht="30.75" customHeight="1" x14ac:dyDescent="0.25">
      <c r="B31" s="79" t="s">
        <v>154</v>
      </c>
      <c r="C31" s="61" t="s">
        <v>10</v>
      </c>
      <c r="D31" s="62" t="s">
        <v>109</v>
      </c>
      <c r="E31" s="63">
        <v>80</v>
      </c>
      <c r="F31" s="64" t="s">
        <v>110</v>
      </c>
    </row>
    <row r="32" spans="2:6" ht="49.5" customHeight="1" x14ac:dyDescent="0.25">
      <c r="B32" s="79" t="s">
        <v>155</v>
      </c>
      <c r="C32" s="61" t="s">
        <v>11</v>
      </c>
      <c r="D32" s="62" t="s">
        <v>12</v>
      </c>
      <c r="E32" s="63">
        <v>3.6</v>
      </c>
      <c r="F32" s="64"/>
    </row>
    <row r="33" spans="2:6" ht="31.5" customHeight="1" x14ac:dyDescent="0.25">
      <c r="B33" s="79" t="s">
        <v>156</v>
      </c>
      <c r="C33" s="61" t="s">
        <v>13</v>
      </c>
      <c r="D33" s="62" t="s">
        <v>8</v>
      </c>
      <c r="E33" s="63">
        <v>0.2</v>
      </c>
      <c r="F33" s="64"/>
    </row>
    <row r="34" spans="2:6" ht="34.5" customHeight="1" x14ac:dyDescent="0.25">
      <c r="B34" s="79" t="s">
        <v>157</v>
      </c>
      <c r="C34" s="61" t="s">
        <v>14</v>
      </c>
      <c r="D34" s="70"/>
      <c r="E34" s="71"/>
      <c r="F34" s="64"/>
    </row>
    <row r="35" spans="2:6" ht="28.5" customHeight="1" x14ac:dyDescent="0.25">
      <c r="B35" s="79" t="s">
        <v>158</v>
      </c>
      <c r="C35" s="61" t="s">
        <v>15</v>
      </c>
      <c r="D35" s="62" t="s">
        <v>16</v>
      </c>
      <c r="E35" s="63">
        <v>37.57</v>
      </c>
      <c r="F35" s="64"/>
    </row>
    <row r="36" spans="2:6" x14ac:dyDescent="0.25">
      <c r="B36" s="79" t="s">
        <v>159</v>
      </c>
      <c r="C36" s="61" t="s">
        <v>17</v>
      </c>
      <c r="D36" s="62" t="s">
        <v>16</v>
      </c>
      <c r="E36" s="63">
        <v>184.8</v>
      </c>
      <c r="F36" s="64"/>
    </row>
    <row r="37" spans="2:6" x14ac:dyDescent="0.25">
      <c r="B37" s="79" t="s">
        <v>160</v>
      </c>
      <c r="C37" s="61" t="s">
        <v>23</v>
      </c>
      <c r="D37" s="62" t="s">
        <v>16</v>
      </c>
      <c r="E37" s="63">
        <v>22</v>
      </c>
      <c r="F37" s="64"/>
    </row>
    <row r="38" spans="2:6" ht="18" customHeight="1" x14ac:dyDescent="0.25">
      <c r="B38" s="79" t="s">
        <v>161</v>
      </c>
      <c r="C38" s="61" t="s">
        <v>18</v>
      </c>
      <c r="D38" s="62" t="s">
        <v>16</v>
      </c>
      <c r="E38" s="63">
        <v>30.5</v>
      </c>
      <c r="F38" s="64"/>
    </row>
    <row r="39" spans="2:6" ht="17.25" customHeight="1" x14ac:dyDescent="0.25">
      <c r="B39" s="79" t="s">
        <v>162</v>
      </c>
      <c r="C39" s="61" t="s">
        <v>30</v>
      </c>
      <c r="D39" s="62" t="s">
        <v>16</v>
      </c>
      <c r="E39" s="63">
        <v>2.04</v>
      </c>
      <c r="F39" s="64"/>
    </row>
    <row r="40" spans="2:6" ht="40.5" customHeight="1" x14ac:dyDescent="0.25">
      <c r="B40" s="79" t="s">
        <v>163</v>
      </c>
      <c r="C40" s="61" t="s">
        <v>19</v>
      </c>
      <c r="D40" s="62" t="s">
        <v>9</v>
      </c>
      <c r="E40" s="72">
        <v>32</v>
      </c>
      <c r="F40" s="64"/>
    </row>
    <row r="41" spans="2:6" ht="38.25" customHeight="1" x14ac:dyDescent="0.25">
      <c r="B41" s="79" t="s">
        <v>164</v>
      </c>
      <c r="C41" s="61" t="s">
        <v>20</v>
      </c>
      <c r="D41" s="62" t="s">
        <v>12</v>
      </c>
      <c r="E41" s="72">
        <v>9.0500000000000007</v>
      </c>
      <c r="F41" s="64"/>
    </row>
    <row r="42" spans="2:6" ht="42" customHeight="1" thickBot="1" x14ac:dyDescent="0.3">
      <c r="B42" s="84" t="s">
        <v>165</v>
      </c>
      <c r="C42" s="66" t="s">
        <v>21</v>
      </c>
      <c r="D42" s="67" t="s">
        <v>12</v>
      </c>
      <c r="E42" s="74">
        <v>9.0500000000000007</v>
      </c>
      <c r="F42" s="69"/>
    </row>
    <row r="43" spans="2:6" ht="15.75" thickBot="1" x14ac:dyDescent="0.3">
      <c r="B43" s="76" t="s">
        <v>166</v>
      </c>
      <c r="C43" s="31" t="s">
        <v>24</v>
      </c>
      <c r="D43" s="49"/>
      <c r="E43" s="50"/>
      <c r="F43" s="51"/>
    </row>
    <row r="44" spans="2:6" ht="45.75" customHeight="1" x14ac:dyDescent="0.25">
      <c r="B44" s="79" t="s">
        <v>167</v>
      </c>
      <c r="C44" s="58" t="s">
        <v>7</v>
      </c>
      <c r="D44" s="59" t="s">
        <v>8</v>
      </c>
      <c r="E44" s="60">
        <v>0.5</v>
      </c>
      <c r="F44" s="38" t="s">
        <v>99</v>
      </c>
    </row>
    <row r="45" spans="2:6" ht="44.25" customHeight="1" x14ac:dyDescent="0.25">
      <c r="B45" s="80" t="s">
        <v>168</v>
      </c>
      <c r="C45" s="61" t="s">
        <v>136</v>
      </c>
      <c r="D45" s="62" t="s">
        <v>9</v>
      </c>
      <c r="E45" s="63">
        <v>80</v>
      </c>
      <c r="F45" s="64"/>
    </row>
    <row r="46" spans="2:6" ht="30.75" customHeight="1" x14ac:dyDescent="0.25">
      <c r="B46" s="80" t="s">
        <v>169</v>
      </c>
      <c r="C46" s="61" t="s">
        <v>10</v>
      </c>
      <c r="D46" s="62" t="s">
        <v>109</v>
      </c>
      <c r="E46" s="63">
        <v>80</v>
      </c>
      <c r="F46" s="73" t="s">
        <v>110</v>
      </c>
    </row>
    <row r="47" spans="2:6" ht="42.75" customHeight="1" x14ac:dyDescent="0.25">
      <c r="B47" s="80" t="s">
        <v>170</v>
      </c>
      <c r="C47" s="61" t="s">
        <v>11</v>
      </c>
      <c r="D47" s="62" t="s">
        <v>12</v>
      </c>
      <c r="E47" s="63">
        <v>3.6</v>
      </c>
      <c r="F47" s="64"/>
    </row>
    <row r="48" spans="2:6" ht="21" customHeight="1" x14ac:dyDescent="0.25">
      <c r="B48" s="80" t="s">
        <v>171</v>
      </c>
      <c r="C48" s="61" t="s">
        <v>236</v>
      </c>
      <c r="D48" s="62" t="s">
        <v>8</v>
      </c>
      <c r="E48" s="63">
        <v>0.2</v>
      </c>
      <c r="F48" s="64" t="s">
        <v>237</v>
      </c>
    </row>
    <row r="49" spans="2:6" ht="30.75" customHeight="1" x14ac:dyDescent="0.25">
      <c r="B49" s="80" t="s">
        <v>172</v>
      </c>
      <c r="C49" s="61" t="s">
        <v>14</v>
      </c>
      <c r="D49" s="70"/>
      <c r="E49" s="71"/>
      <c r="F49" s="64"/>
    </row>
    <row r="50" spans="2:6" ht="28.5" customHeight="1" x14ac:dyDescent="0.25">
      <c r="B50" s="80" t="s">
        <v>173</v>
      </c>
      <c r="C50" s="61" t="s">
        <v>15</v>
      </c>
      <c r="D50" s="62" t="s">
        <v>16</v>
      </c>
      <c r="E50" s="63">
        <v>37.57</v>
      </c>
      <c r="F50" s="64"/>
    </row>
    <row r="51" spans="2:6" ht="20.25" customHeight="1" x14ac:dyDescent="0.25">
      <c r="B51" s="80" t="s">
        <v>174</v>
      </c>
      <c r="C51" s="61" t="s">
        <v>17</v>
      </c>
      <c r="D51" s="62" t="s">
        <v>16</v>
      </c>
      <c r="E51" s="63">
        <v>184.8</v>
      </c>
      <c r="F51" s="64"/>
    </row>
    <row r="52" spans="2:6" ht="24" customHeight="1" x14ac:dyDescent="0.25">
      <c r="B52" s="80" t="s">
        <v>175</v>
      </c>
      <c r="C52" s="61" t="s">
        <v>23</v>
      </c>
      <c r="D52" s="62" t="s">
        <v>16</v>
      </c>
      <c r="E52" s="63">
        <v>22</v>
      </c>
      <c r="F52" s="64"/>
    </row>
    <row r="53" spans="2:6" ht="17.25" customHeight="1" x14ac:dyDescent="0.25">
      <c r="B53" s="80" t="s">
        <v>176</v>
      </c>
      <c r="C53" s="61" t="s">
        <v>18</v>
      </c>
      <c r="D53" s="62" t="s">
        <v>16</v>
      </c>
      <c r="E53" s="63">
        <v>30.5</v>
      </c>
      <c r="F53" s="64"/>
    </row>
    <row r="54" spans="2:6" ht="17.25" customHeight="1" x14ac:dyDescent="0.25">
      <c r="B54" s="80" t="s">
        <v>177</v>
      </c>
      <c r="C54" s="61" t="s">
        <v>30</v>
      </c>
      <c r="D54" s="62" t="s">
        <v>16</v>
      </c>
      <c r="E54" s="63">
        <v>2.04</v>
      </c>
      <c r="F54" s="64"/>
    </row>
    <row r="55" spans="2:6" ht="36" customHeight="1" x14ac:dyDescent="0.25">
      <c r="B55" s="80" t="s">
        <v>178</v>
      </c>
      <c r="C55" s="61" t="s">
        <v>19</v>
      </c>
      <c r="D55" s="62" t="s">
        <v>9</v>
      </c>
      <c r="E55" s="72">
        <v>32</v>
      </c>
      <c r="F55" s="64"/>
    </row>
    <row r="56" spans="2:6" ht="39" customHeight="1" x14ac:dyDescent="0.25">
      <c r="B56" s="80" t="s">
        <v>179</v>
      </c>
      <c r="C56" s="61" t="s">
        <v>20</v>
      </c>
      <c r="D56" s="62" t="s">
        <v>12</v>
      </c>
      <c r="E56" s="72">
        <v>9.0500000000000007</v>
      </c>
      <c r="F56" s="64"/>
    </row>
    <row r="57" spans="2:6" ht="36" customHeight="1" thickBot="1" x14ac:dyDescent="0.3">
      <c r="B57" s="81" t="s">
        <v>180</v>
      </c>
      <c r="C57" s="66" t="s">
        <v>21</v>
      </c>
      <c r="D57" s="67" t="s">
        <v>12</v>
      </c>
      <c r="E57" s="74">
        <v>9.0500000000000007</v>
      </c>
      <c r="F57" s="69"/>
    </row>
    <row r="58" spans="2:6" ht="36" customHeight="1" thickBot="1" x14ac:dyDescent="0.3">
      <c r="B58" s="76" t="s">
        <v>181</v>
      </c>
      <c r="C58" s="31" t="s">
        <v>100</v>
      </c>
      <c r="D58" s="32"/>
      <c r="E58" s="33"/>
      <c r="F58" s="85" t="s">
        <v>105</v>
      </c>
    </row>
    <row r="59" spans="2:6" ht="60" customHeight="1" x14ac:dyDescent="0.25">
      <c r="B59" s="84" t="s">
        <v>182</v>
      </c>
      <c r="C59" s="58" t="s">
        <v>28</v>
      </c>
      <c r="D59" s="59" t="s">
        <v>8</v>
      </c>
      <c r="E59" s="60">
        <v>0.24</v>
      </c>
      <c r="F59" s="38" t="s">
        <v>101</v>
      </c>
    </row>
    <row r="60" spans="2:6" ht="36" customHeight="1" x14ac:dyDescent="0.25">
      <c r="B60" s="81" t="s">
        <v>183</v>
      </c>
      <c r="C60" s="61" t="s">
        <v>135</v>
      </c>
      <c r="D60" s="62" t="s">
        <v>9</v>
      </c>
      <c r="E60" s="63">
        <v>60</v>
      </c>
      <c r="F60" s="64" t="s">
        <v>27</v>
      </c>
    </row>
    <row r="61" spans="2:6" ht="36" customHeight="1" x14ac:dyDescent="0.25">
      <c r="B61" s="81" t="s">
        <v>184</v>
      </c>
      <c r="C61" s="61" t="s">
        <v>10</v>
      </c>
      <c r="D61" s="62" t="s">
        <v>109</v>
      </c>
      <c r="E61" s="63">
        <v>60</v>
      </c>
      <c r="F61" s="64" t="s">
        <v>111</v>
      </c>
    </row>
    <row r="62" spans="2:6" ht="36" customHeight="1" x14ac:dyDescent="0.25">
      <c r="B62" s="81" t="s">
        <v>185</v>
      </c>
      <c r="C62" s="61" t="s">
        <v>11</v>
      </c>
      <c r="D62" s="62" t="s">
        <v>12</v>
      </c>
      <c r="E62" s="63">
        <f>2.25*0.2*2</f>
        <v>0.9</v>
      </c>
      <c r="F62" s="64"/>
    </row>
    <row r="63" spans="2:6" ht="36" customHeight="1" x14ac:dyDescent="0.25">
      <c r="B63" s="81" t="s">
        <v>186</v>
      </c>
      <c r="C63" s="61" t="s">
        <v>13</v>
      </c>
      <c r="D63" s="62" t="s">
        <v>8</v>
      </c>
      <c r="E63" s="63">
        <v>0.08</v>
      </c>
      <c r="F63" s="64"/>
    </row>
    <row r="64" spans="2:6" ht="36" customHeight="1" x14ac:dyDescent="0.25">
      <c r="B64" s="81" t="s">
        <v>187</v>
      </c>
      <c r="C64" s="61" t="s">
        <v>14</v>
      </c>
      <c r="D64" s="27"/>
      <c r="E64" s="28"/>
      <c r="F64" s="64"/>
    </row>
    <row r="65" spans="2:6" ht="36" customHeight="1" x14ac:dyDescent="0.25">
      <c r="B65" s="81" t="s">
        <v>188</v>
      </c>
      <c r="C65" s="61" t="s">
        <v>15</v>
      </c>
      <c r="D65" s="62" t="s">
        <v>16</v>
      </c>
      <c r="E65" s="65">
        <v>12.4</v>
      </c>
      <c r="F65" s="64"/>
    </row>
    <row r="66" spans="2:6" ht="36" customHeight="1" x14ac:dyDescent="0.25">
      <c r="B66" s="81" t="s">
        <v>189</v>
      </c>
      <c r="C66" s="61" t="s">
        <v>17</v>
      </c>
      <c r="D66" s="62" t="s">
        <v>16</v>
      </c>
      <c r="E66" s="65">
        <v>94.5</v>
      </c>
      <c r="F66" s="64"/>
    </row>
    <row r="67" spans="2:6" ht="36" customHeight="1" x14ac:dyDescent="0.25">
      <c r="B67" s="81" t="s">
        <v>190</v>
      </c>
      <c r="C67" s="61" t="s">
        <v>18</v>
      </c>
      <c r="D67" s="62" t="s">
        <v>16</v>
      </c>
      <c r="E67" s="65">
        <v>13.8</v>
      </c>
      <c r="F67" s="64"/>
    </row>
    <row r="68" spans="2:6" ht="36" customHeight="1" x14ac:dyDescent="0.25">
      <c r="B68" s="81" t="s">
        <v>191</v>
      </c>
      <c r="C68" s="61" t="s">
        <v>19</v>
      </c>
      <c r="D68" s="62" t="s">
        <v>9</v>
      </c>
      <c r="E68" s="63">
        <v>16</v>
      </c>
      <c r="F68" s="64" t="s">
        <v>29</v>
      </c>
    </row>
    <row r="69" spans="2:6" ht="36" customHeight="1" x14ac:dyDescent="0.25">
      <c r="B69" s="81" t="s">
        <v>192</v>
      </c>
      <c r="C69" s="61" t="s">
        <v>20</v>
      </c>
      <c r="D69" s="62" t="s">
        <v>12</v>
      </c>
      <c r="E69" s="63">
        <v>4</v>
      </c>
      <c r="F69" s="64"/>
    </row>
    <row r="70" spans="2:6" ht="36" customHeight="1" x14ac:dyDescent="0.25">
      <c r="B70" s="81" t="s">
        <v>193</v>
      </c>
      <c r="C70" s="61" t="s">
        <v>21</v>
      </c>
      <c r="D70" s="62" t="s">
        <v>12</v>
      </c>
      <c r="E70" s="63">
        <v>4</v>
      </c>
      <c r="F70" s="64"/>
    </row>
    <row r="71" spans="2:6" ht="39" customHeight="1" thickBot="1" x14ac:dyDescent="0.3">
      <c r="B71" s="89" t="s">
        <v>194</v>
      </c>
      <c r="C71" s="90" t="s">
        <v>84</v>
      </c>
      <c r="D71" s="91"/>
      <c r="E71" s="92" t="s">
        <v>5</v>
      </c>
      <c r="F71" s="93" t="s">
        <v>102</v>
      </c>
    </row>
    <row r="72" spans="2:6" ht="21" customHeight="1" thickBot="1" x14ac:dyDescent="0.3">
      <c r="B72" s="97" t="s">
        <v>195</v>
      </c>
      <c r="C72" s="98" t="s">
        <v>34</v>
      </c>
      <c r="D72" s="99"/>
      <c r="E72" s="99"/>
      <c r="F72" s="100" t="s">
        <v>35</v>
      </c>
    </row>
    <row r="73" spans="2:6" ht="65.25" customHeight="1" x14ac:dyDescent="0.25">
      <c r="B73" s="94" t="s">
        <v>196</v>
      </c>
      <c r="C73" s="29" t="s">
        <v>112</v>
      </c>
      <c r="D73" s="95" t="s">
        <v>8</v>
      </c>
      <c r="E73" s="95">
        <v>4.4999999999999997E-3</v>
      </c>
      <c r="F73" s="96" t="s">
        <v>36</v>
      </c>
    </row>
    <row r="74" spans="2:6" ht="69" customHeight="1" x14ac:dyDescent="0.25">
      <c r="B74" s="82" t="s">
        <v>197</v>
      </c>
      <c r="C74" s="4" t="s">
        <v>37</v>
      </c>
      <c r="D74" s="53" t="s">
        <v>9</v>
      </c>
      <c r="E74" s="53">
        <v>2</v>
      </c>
      <c r="F74" s="48"/>
    </row>
    <row r="75" spans="2:6" ht="47.25" customHeight="1" x14ac:dyDescent="0.25">
      <c r="B75" s="82" t="s">
        <v>198</v>
      </c>
      <c r="C75" s="4" t="s">
        <v>38</v>
      </c>
      <c r="D75" s="53" t="s">
        <v>16</v>
      </c>
      <c r="E75" s="53">
        <v>10.5</v>
      </c>
      <c r="F75" s="48"/>
    </row>
    <row r="76" spans="2:6" ht="50.25" customHeight="1" thickBot="1" x14ac:dyDescent="0.3">
      <c r="B76" s="81" t="s">
        <v>199</v>
      </c>
      <c r="C76" s="66" t="s">
        <v>39</v>
      </c>
      <c r="D76" s="101" t="s">
        <v>12</v>
      </c>
      <c r="E76" s="101">
        <v>0.36</v>
      </c>
      <c r="F76" s="69"/>
    </row>
    <row r="77" spans="2:6" ht="18" customHeight="1" thickBot="1" x14ac:dyDescent="0.3">
      <c r="B77" s="97" t="s">
        <v>200</v>
      </c>
      <c r="C77" s="98" t="s">
        <v>40</v>
      </c>
      <c r="D77" s="99"/>
      <c r="E77" s="99"/>
      <c r="F77" s="47" t="s">
        <v>43</v>
      </c>
    </row>
    <row r="78" spans="2:6" ht="34.5" customHeight="1" x14ac:dyDescent="0.25">
      <c r="B78" s="115" t="s">
        <v>201</v>
      </c>
      <c r="C78" s="58" t="s">
        <v>42</v>
      </c>
      <c r="D78" s="102" t="s">
        <v>16</v>
      </c>
      <c r="E78" s="102">
        <v>3.16</v>
      </c>
      <c r="F78" s="103" t="s">
        <v>41</v>
      </c>
    </row>
    <row r="79" spans="2:6" ht="27" customHeight="1" thickBot="1" x14ac:dyDescent="0.3">
      <c r="B79" s="115" t="s">
        <v>202</v>
      </c>
      <c r="C79" s="104" t="s">
        <v>284</v>
      </c>
      <c r="D79" s="101" t="s">
        <v>8</v>
      </c>
      <c r="E79" s="101">
        <v>0.02</v>
      </c>
      <c r="F79" s="69" t="s">
        <v>285</v>
      </c>
    </row>
    <row r="80" spans="2:6" ht="27" customHeight="1" thickBot="1" x14ac:dyDescent="0.3">
      <c r="B80" s="97" t="s">
        <v>203</v>
      </c>
      <c r="C80" s="98" t="s">
        <v>44</v>
      </c>
      <c r="D80" s="98"/>
      <c r="E80" s="98"/>
      <c r="F80" s="47" t="s">
        <v>47</v>
      </c>
    </row>
    <row r="81" spans="2:6" ht="66.75" customHeight="1" thickBot="1" x14ac:dyDescent="0.3">
      <c r="B81" s="84" t="s">
        <v>204</v>
      </c>
      <c r="C81" s="106" t="s">
        <v>112</v>
      </c>
      <c r="D81" s="107" t="s">
        <v>8</v>
      </c>
      <c r="E81" s="107">
        <v>3.0000000000000001E-3</v>
      </c>
      <c r="F81" s="108" t="s">
        <v>45</v>
      </c>
    </row>
    <row r="82" spans="2:6" ht="27" customHeight="1" thickBot="1" x14ac:dyDescent="0.3">
      <c r="B82" s="97" t="s">
        <v>205</v>
      </c>
      <c r="C82" s="98" t="s">
        <v>46</v>
      </c>
      <c r="D82" s="98"/>
      <c r="E82" s="98"/>
      <c r="F82" s="47" t="s">
        <v>48</v>
      </c>
    </row>
    <row r="83" spans="2:6" ht="70.5" customHeight="1" x14ac:dyDescent="0.25">
      <c r="B83" s="114" t="s">
        <v>206</v>
      </c>
      <c r="C83" s="58" t="s">
        <v>113</v>
      </c>
      <c r="D83" s="102" t="s">
        <v>8</v>
      </c>
      <c r="E83" s="102">
        <v>1.4E-2</v>
      </c>
      <c r="F83" s="103" t="s">
        <v>53</v>
      </c>
    </row>
    <row r="84" spans="2:6" ht="62.25" customHeight="1" x14ac:dyDescent="0.25">
      <c r="B84" s="80" t="s">
        <v>207</v>
      </c>
      <c r="C84" s="61" t="s">
        <v>50</v>
      </c>
      <c r="D84" s="86" t="s">
        <v>9</v>
      </c>
      <c r="E84" s="86">
        <v>2</v>
      </c>
      <c r="F84" s="64"/>
    </row>
    <row r="85" spans="2:6" ht="62.25" customHeight="1" x14ac:dyDescent="0.25">
      <c r="B85" s="82" t="s">
        <v>208</v>
      </c>
      <c r="C85" s="4" t="s">
        <v>51</v>
      </c>
      <c r="D85" s="53" t="s">
        <v>16</v>
      </c>
      <c r="E85" s="53">
        <v>3.77</v>
      </c>
      <c r="F85" s="48"/>
    </row>
    <row r="86" spans="2:6" ht="62.25" customHeight="1" x14ac:dyDescent="0.25">
      <c r="B86" s="82" t="s">
        <v>209</v>
      </c>
      <c r="C86" s="4" t="s">
        <v>39</v>
      </c>
      <c r="D86" s="53" t="s">
        <v>12</v>
      </c>
      <c r="E86" s="53">
        <v>0.15</v>
      </c>
      <c r="F86" s="48"/>
    </row>
    <row r="87" spans="2:6" ht="27" customHeight="1" x14ac:dyDescent="0.25">
      <c r="B87" s="82" t="s">
        <v>210</v>
      </c>
      <c r="C87" s="12" t="s">
        <v>49</v>
      </c>
      <c r="D87" s="53"/>
      <c r="E87" s="53"/>
      <c r="F87" s="48"/>
    </row>
    <row r="88" spans="2:6" ht="27" customHeight="1" x14ac:dyDescent="0.25">
      <c r="B88" s="82" t="s">
        <v>211</v>
      </c>
      <c r="C88" s="4" t="s">
        <v>42</v>
      </c>
      <c r="D88" s="53" t="s">
        <v>16</v>
      </c>
      <c r="E88" s="53">
        <v>1.61</v>
      </c>
      <c r="F88" s="48" t="s">
        <v>41</v>
      </c>
    </row>
    <row r="89" spans="2:6" ht="27" customHeight="1" thickBot="1" x14ac:dyDescent="0.3">
      <c r="B89" s="81" t="s">
        <v>212</v>
      </c>
      <c r="C89" s="104" t="s">
        <v>284</v>
      </c>
      <c r="D89" s="101" t="s">
        <v>8</v>
      </c>
      <c r="E89" s="101">
        <v>0.01</v>
      </c>
      <c r="F89" s="69" t="s">
        <v>285</v>
      </c>
    </row>
    <row r="90" spans="2:6" ht="27" customHeight="1" thickBot="1" x14ac:dyDescent="0.3">
      <c r="B90" s="76" t="s">
        <v>213</v>
      </c>
      <c r="C90" s="98" t="s">
        <v>52</v>
      </c>
      <c r="D90" s="109"/>
      <c r="E90" s="109"/>
      <c r="F90" s="47" t="s">
        <v>115</v>
      </c>
    </row>
    <row r="91" spans="2:6" ht="71.25" customHeight="1" thickBot="1" x14ac:dyDescent="0.3">
      <c r="B91" s="84" t="s">
        <v>214</v>
      </c>
      <c r="C91" s="106" t="s">
        <v>114</v>
      </c>
      <c r="D91" s="107" t="s">
        <v>8</v>
      </c>
      <c r="E91" s="107">
        <f>0.45*0.15*0.2</f>
        <v>1.3500000000000002E-2</v>
      </c>
      <c r="F91" s="108" t="s">
        <v>36</v>
      </c>
    </row>
    <row r="92" spans="2:6" ht="27" customHeight="1" thickBot="1" x14ac:dyDescent="0.3">
      <c r="B92" s="97" t="s">
        <v>215</v>
      </c>
      <c r="C92" s="98" t="s">
        <v>54</v>
      </c>
      <c r="D92" s="98"/>
      <c r="E92" s="98"/>
      <c r="F92" s="47" t="s">
        <v>47</v>
      </c>
    </row>
    <row r="93" spans="2:6" ht="81.75" customHeight="1" thickBot="1" x14ac:dyDescent="0.3">
      <c r="B93" s="84" t="s">
        <v>216</v>
      </c>
      <c r="C93" s="106" t="s">
        <v>116</v>
      </c>
      <c r="D93" s="107" t="s">
        <v>8</v>
      </c>
      <c r="E93" s="107">
        <f>0.45*0.2*0.01</f>
        <v>9.0000000000000008E-4</v>
      </c>
      <c r="F93" s="108" t="s">
        <v>36</v>
      </c>
    </row>
    <row r="94" spans="2:6" ht="20.25" customHeight="1" thickBot="1" x14ac:dyDescent="0.3">
      <c r="B94" s="97" t="s">
        <v>217</v>
      </c>
      <c r="C94" s="98" t="s">
        <v>55</v>
      </c>
      <c r="D94" s="99"/>
      <c r="E94" s="99"/>
      <c r="F94" s="47" t="s">
        <v>48</v>
      </c>
    </row>
    <row r="95" spans="2:6" ht="69.75" customHeight="1" x14ac:dyDescent="0.25">
      <c r="B95" s="79" t="s">
        <v>218</v>
      </c>
      <c r="C95" s="58" t="s">
        <v>117</v>
      </c>
      <c r="D95" s="110" t="s">
        <v>8</v>
      </c>
      <c r="E95" s="110">
        <f>0.5*0.03*0.2+0.5*0.2*0.02+1.2*0.01*0.2+1.02*0.2*0.21</f>
        <v>5.0240000000000007E-2</v>
      </c>
      <c r="F95" s="105" t="s">
        <v>56</v>
      </c>
    </row>
    <row r="96" spans="2:6" ht="45" x14ac:dyDescent="0.25">
      <c r="B96" s="80" t="s">
        <v>219</v>
      </c>
      <c r="C96" s="61" t="s">
        <v>57</v>
      </c>
      <c r="D96" s="86" t="s">
        <v>9</v>
      </c>
      <c r="E96" s="86">
        <v>7</v>
      </c>
      <c r="F96" s="64" t="s">
        <v>58</v>
      </c>
    </row>
    <row r="97" spans="2:6" ht="30" x14ac:dyDescent="0.25">
      <c r="B97" s="80" t="s">
        <v>220</v>
      </c>
      <c r="C97" s="61" t="s">
        <v>59</v>
      </c>
      <c r="D97" s="86" t="s">
        <v>16</v>
      </c>
      <c r="E97" s="86">
        <v>57</v>
      </c>
      <c r="F97" s="64"/>
    </row>
    <row r="98" spans="2:6" ht="30" x14ac:dyDescent="0.25">
      <c r="B98" s="80" t="s">
        <v>221</v>
      </c>
      <c r="C98" s="61" t="s">
        <v>60</v>
      </c>
      <c r="D98" s="86" t="s">
        <v>16</v>
      </c>
      <c r="E98" s="86">
        <v>19.739999999999998</v>
      </c>
      <c r="F98" s="64"/>
    </row>
    <row r="99" spans="2:6" ht="30.75" thickBot="1" x14ac:dyDescent="0.3">
      <c r="B99" s="81" t="s">
        <v>222</v>
      </c>
      <c r="C99" s="66" t="s">
        <v>39</v>
      </c>
      <c r="D99" s="101" t="s">
        <v>12</v>
      </c>
      <c r="E99" s="101">
        <v>2</v>
      </c>
      <c r="F99" s="69"/>
    </row>
    <row r="100" spans="2:6" ht="21" customHeight="1" thickBot="1" x14ac:dyDescent="0.3">
      <c r="B100" s="97" t="s">
        <v>223</v>
      </c>
      <c r="C100" s="98" t="s">
        <v>61</v>
      </c>
      <c r="D100" s="99"/>
      <c r="E100" s="99"/>
      <c r="F100" s="47" t="s">
        <v>48</v>
      </c>
    </row>
    <row r="101" spans="2:6" ht="60" x14ac:dyDescent="0.25">
      <c r="B101" s="79" t="s">
        <v>224</v>
      </c>
      <c r="C101" s="58" t="s">
        <v>118</v>
      </c>
      <c r="D101" s="110" t="s">
        <v>8</v>
      </c>
      <c r="E101" s="110">
        <f>0.3*0.05*0.2</f>
        <v>3.0000000000000001E-3</v>
      </c>
      <c r="F101" s="105" t="s">
        <v>45</v>
      </c>
    </row>
    <row r="102" spans="2:6" ht="45" x14ac:dyDescent="0.25">
      <c r="B102" s="80" t="s">
        <v>225</v>
      </c>
      <c r="C102" s="61" t="s">
        <v>50</v>
      </c>
      <c r="D102" s="70" t="s">
        <v>9</v>
      </c>
      <c r="E102" s="70">
        <v>2</v>
      </c>
      <c r="F102" s="64"/>
    </row>
    <row r="103" spans="2:6" ht="30" x14ac:dyDescent="0.25">
      <c r="B103" s="79" t="s">
        <v>226</v>
      </c>
      <c r="C103" s="61" t="s">
        <v>62</v>
      </c>
      <c r="D103" s="70" t="s">
        <v>16</v>
      </c>
      <c r="E103" s="70">
        <v>3.09</v>
      </c>
      <c r="F103" s="64"/>
    </row>
    <row r="104" spans="2:6" ht="30" x14ac:dyDescent="0.25">
      <c r="B104" s="80" t="s">
        <v>227</v>
      </c>
      <c r="C104" s="61" t="s">
        <v>39</v>
      </c>
      <c r="D104" s="86" t="s">
        <v>12</v>
      </c>
      <c r="E104" s="86">
        <v>0.1</v>
      </c>
      <c r="F104" s="64"/>
    </row>
    <row r="105" spans="2:6" x14ac:dyDescent="0.25">
      <c r="B105" s="79" t="s">
        <v>228</v>
      </c>
      <c r="C105" s="87" t="s">
        <v>49</v>
      </c>
      <c r="D105" s="86"/>
      <c r="E105" s="86"/>
      <c r="F105" s="64"/>
    </row>
    <row r="106" spans="2:6" ht="30" x14ac:dyDescent="0.25">
      <c r="B106" s="80" t="s">
        <v>229</v>
      </c>
      <c r="C106" s="61" t="s">
        <v>63</v>
      </c>
      <c r="D106" s="86" t="s">
        <v>16</v>
      </c>
      <c r="E106" s="86">
        <v>1.1140000000000001</v>
      </c>
      <c r="F106" s="64" t="s">
        <v>41</v>
      </c>
    </row>
    <row r="107" spans="2:6" ht="15.75" thickBot="1" x14ac:dyDescent="0.3">
      <c r="B107" s="81" t="s">
        <v>230</v>
      </c>
      <c r="C107" s="104" t="s">
        <v>236</v>
      </c>
      <c r="D107" s="101" t="s">
        <v>8</v>
      </c>
      <c r="E107" s="101">
        <v>0.01</v>
      </c>
      <c r="F107" s="69" t="s">
        <v>237</v>
      </c>
    </row>
    <row r="108" spans="2:6" ht="15.75" thickBot="1" x14ac:dyDescent="0.3">
      <c r="B108" s="97" t="s">
        <v>231</v>
      </c>
      <c r="C108" s="98" t="s">
        <v>64</v>
      </c>
      <c r="D108" s="99"/>
      <c r="E108" s="99"/>
      <c r="F108" s="47" t="s">
        <v>48</v>
      </c>
    </row>
    <row r="109" spans="2:6" ht="69" customHeight="1" x14ac:dyDescent="0.25">
      <c r="B109" s="79" t="s">
        <v>232</v>
      </c>
      <c r="C109" s="58" t="s">
        <v>118</v>
      </c>
      <c r="D109" s="110" t="s">
        <v>8</v>
      </c>
      <c r="E109" s="110">
        <f>0.3*0.2*0.05</f>
        <v>3.0000000000000001E-3</v>
      </c>
      <c r="F109" s="105" t="s">
        <v>45</v>
      </c>
    </row>
    <row r="110" spans="2:6" x14ac:dyDescent="0.25">
      <c r="B110" s="80" t="s">
        <v>233</v>
      </c>
      <c r="C110" s="88" t="s">
        <v>49</v>
      </c>
      <c r="D110" s="70"/>
      <c r="E110" s="70"/>
      <c r="F110" s="64"/>
    </row>
    <row r="111" spans="2:6" ht="30" x14ac:dyDescent="0.25">
      <c r="B111" s="80" t="s">
        <v>234</v>
      </c>
      <c r="C111" s="61" t="s">
        <v>63</v>
      </c>
      <c r="D111" s="86" t="s">
        <v>16</v>
      </c>
      <c r="E111" s="86">
        <v>0.68</v>
      </c>
      <c r="F111" s="64" t="s">
        <v>41</v>
      </c>
    </row>
    <row r="112" spans="2:6" ht="15.75" thickBot="1" x14ac:dyDescent="0.3">
      <c r="B112" s="81" t="s">
        <v>235</v>
      </c>
      <c r="C112" s="104" t="s">
        <v>236</v>
      </c>
      <c r="D112" s="101" t="s">
        <v>8</v>
      </c>
      <c r="E112" s="101">
        <v>4.0000000000000001E-3</v>
      </c>
      <c r="F112" s="69" t="s">
        <v>237</v>
      </c>
    </row>
    <row r="113" spans="2:8" ht="36.75" customHeight="1" thickBot="1" x14ac:dyDescent="0.3">
      <c r="B113" s="97" t="s">
        <v>238</v>
      </c>
      <c r="C113" s="98" t="s">
        <v>65</v>
      </c>
      <c r="D113" s="99"/>
      <c r="E113" s="99"/>
      <c r="F113" s="47" t="s">
        <v>49</v>
      </c>
    </row>
    <row r="114" spans="2:8" ht="45" x14ac:dyDescent="0.25">
      <c r="B114" s="79" t="s">
        <v>239</v>
      </c>
      <c r="C114" s="58" t="s">
        <v>50</v>
      </c>
      <c r="D114" s="110" t="s">
        <v>9</v>
      </c>
      <c r="E114" s="102">
        <v>2</v>
      </c>
      <c r="F114" s="103"/>
    </row>
    <row r="115" spans="2:8" ht="30" x14ac:dyDescent="0.25">
      <c r="B115" s="80" t="s">
        <v>240</v>
      </c>
      <c r="C115" s="61" t="s">
        <v>62</v>
      </c>
      <c r="D115" s="70" t="s">
        <v>16</v>
      </c>
      <c r="E115" s="86">
        <v>7.73</v>
      </c>
      <c r="F115" s="64"/>
    </row>
    <row r="116" spans="2:8" ht="30" x14ac:dyDescent="0.25">
      <c r="B116" s="80" t="s">
        <v>241</v>
      </c>
      <c r="C116" s="61" t="s">
        <v>39</v>
      </c>
      <c r="D116" s="86" t="s">
        <v>12</v>
      </c>
      <c r="E116" s="86">
        <v>0.25</v>
      </c>
      <c r="F116" s="64"/>
    </row>
    <row r="117" spans="2:8" ht="30" x14ac:dyDescent="0.25">
      <c r="B117" s="80" t="s">
        <v>242</v>
      </c>
      <c r="C117" s="61" t="s">
        <v>63</v>
      </c>
      <c r="D117" s="86" t="s">
        <v>16</v>
      </c>
      <c r="E117" s="86">
        <v>2.2000000000000002</v>
      </c>
      <c r="F117" s="64" t="s">
        <v>41</v>
      </c>
    </row>
    <row r="118" spans="2:8" ht="23.25" customHeight="1" thickBot="1" x14ac:dyDescent="0.3">
      <c r="B118" s="81" t="s">
        <v>243</v>
      </c>
      <c r="C118" s="104" t="s">
        <v>236</v>
      </c>
      <c r="D118" s="101" t="s">
        <v>8</v>
      </c>
      <c r="E118" s="101">
        <v>7.4999999999999997E-2</v>
      </c>
      <c r="F118" s="69" t="s">
        <v>237</v>
      </c>
    </row>
    <row r="119" spans="2:8" ht="27.75" customHeight="1" thickBot="1" x14ac:dyDescent="0.3">
      <c r="B119" s="97" t="s">
        <v>244</v>
      </c>
      <c r="C119" s="98" t="s">
        <v>66</v>
      </c>
      <c r="D119" s="99"/>
      <c r="E119" s="99"/>
      <c r="F119" s="47" t="s">
        <v>48</v>
      </c>
      <c r="H119" s="13"/>
    </row>
    <row r="120" spans="2:8" ht="60.75" thickBot="1" x14ac:dyDescent="0.3">
      <c r="B120" s="84" t="s">
        <v>245</v>
      </c>
      <c r="C120" s="106" t="s">
        <v>119</v>
      </c>
      <c r="D120" s="111" t="s">
        <v>8</v>
      </c>
      <c r="E120" s="107">
        <v>4.2999999999999997E-2</v>
      </c>
      <c r="F120" s="108" t="s">
        <v>67</v>
      </c>
    </row>
    <row r="121" spans="2:8" ht="15.75" thickBot="1" x14ac:dyDescent="0.3">
      <c r="B121" s="97" t="s">
        <v>246</v>
      </c>
      <c r="C121" s="98" t="s">
        <v>68</v>
      </c>
      <c r="D121" s="99"/>
      <c r="E121" s="99"/>
      <c r="F121" s="47" t="s">
        <v>48</v>
      </c>
    </row>
    <row r="122" spans="2:8" ht="60.75" thickBot="1" x14ac:dyDescent="0.3">
      <c r="B122" s="116" t="s">
        <v>247</v>
      </c>
      <c r="C122" s="106" t="s">
        <v>120</v>
      </c>
      <c r="D122" s="111" t="s">
        <v>8</v>
      </c>
      <c r="E122" s="107">
        <f>0.65*0.2*0.1</f>
        <v>1.3000000000000001E-2</v>
      </c>
      <c r="F122" s="108" t="s">
        <v>69</v>
      </c>
    </row>
    <row r="123" spans="2:8" ht="29.25" customHeight="1" thickBot="1" x14ac:dyDescent="0.3">
      <c r="B123" s="97" t="s">
        <v>248</v>
      </c>
      <c r="C123" s="98" t="s">
        <v>70</v>
      </c>
      <c r="D123" s="99"/>
      <c r="E123" s="99"/>
      <c r="F123" s="47" t="s">
        <v>48</v>
      </c>
    </row>
    <row r="124" spans="2:8" ht="60.75" thickBot="1" x14ac:dyDescent="0.3">
      <c r="B124" s="84" t="s">
        <v>249</v>
      </c>
      <c r="C124" s="106" t="s">
        <v>121</v>
      </c>
      <c r="D124" s="111" t="s">
        <v>8</v>
      </c>
      <c r="E124" s="107">
        <f>0.35*0.1*0.2+0.7*0.05*0.2</f>
        <v>1.3999999999999999E-2</v>
      </c>
      <c r="F124" s="108" t="s">
        <v>71</v>
      </c>
    </row>
    <row r="125" spans="2:8" ht="15.75" thickBot="1" x14ac:dyDescent="0.3">
      <c r="B125" s="97" t="s">
        <v>250</v>
      </c>
      <c r="C125" s="98" t="s">
        <v>72</v>
      </c>
      <c r="D125" s="99"/>
      <c r="E125" s="99"/>
      <c r="F125" s="47" t="s">
        <v>48</v>
      </c>
    </row>
    <row r="126" spans="2:8" ht="75.75" thickBot="1" x14ac:dyDescent="0.3">
      <c r="B126" s="84" t="s">
        <v>251</v>
      </c>
      <c r="C126" s="106" t="s">
        <v>122</v>
      </c>
      <c r="D126" s="111" t="s">
        <v>8</v>
      </c>
      <c r="E126" s="111">
        <v>2.4E-2</v>
      </c>
      <c r="F126" s="108" t="s">
        <v>123</v>
      </c>
    </row>
    <row r="127" spans="2:8" ht="30" customHeight="1" thickBot="1" x14ac:dyDescent="0.3">
      <c r="B127" s="97" t="s">
        <v>252</v>
      </c>
      <c r="C127" s="98" t="s">
        <v>73</v>
      </c>
      <c r="D127" s="99"/>
      <c r="E127" s="99"/>
      <c r="F127" s="47" t="s">
        <v>48</v>
      </c>
    </row>
    <row r="128" spans="2:8" ht="60.75" thickBot="1" x14ac:dyDescent="0.3">
      <c r="B128" s="84" t="s">
        <v>253</v>
      </c>
      <c r="C128" s="106" t="s">
        <v>124</v>
      </c>
      <c r="D128" s="111" t="s">
        <v>8</v>
      </c>
      <c r="E128" s="111">
        <f>0.05*0.3*0.2</f>
        <v>3.0000000000000001E-3</v>
      </c>
      <c r="F128" s="108" t="s">
        <v>45</v>
      </c>
    </row>
    <row r="129" spans="2:6" ht="15.75" thickBot="1" x14ac:dyDescent="0.3">
      <c r="B129" s="97" t="s">
        <v>255</v>
      </c>
      <c r="C129" s="98" t="s">
        <v>74</v>
      </c>
      <c r="D129" s="99"/>
      <c r="E129" s="99"/>
      <c r="F129" s="47" t="s">
        <v>48</v>
      </c>
    </row>
    <row r="130" spans="2:6" ht="75.75" thickBot="1" x14ac:dyDescent="0.3">
      <c r="B130" s="112" t="s">
        <v>254</v>
      </c>
      <c r="C130" s="106" t="s">
        <v>125</v>
      </c>
      <c r="D130" s="111" t="s">
        <v>8</v>
      </c>
      <c r="E130" s="111">
        <f>0.45*0.2*0.1+0.25*0.2*0.15</f>
        <v>1.6500000000000001E-2</v>
      </c>
      <c r="F130" s="108" t="s">
        <v>75</v>
      </c>
    </row>
    <row r="131" spans="2:6" ht="15.75" thickBot="1" x14ac:dyDescent="0.3">
      <c r="B131" s="113" t="s">
        <v>256</v>
      </c>
      <c r="C131" s="98" t="s">
        <v>76</v>
      </c>
      <c r="D131" s="99"/>
      <c r="E131" s="99"/>
      <c r="F131" s="47" t="s">
        <v>48</v>
      </c>
    </row>
    <row r="132" spans="2:6" ht="60.75" thickBot="1" x14ac:dyDescent="0.3">
      <c r="B132" s="112" t="s">
        <v>257</v>
      </c>
      <c r="C132" s="106" t="s">
        <v>126</v>
      </c>
      <c r="D132" s="111" t="s">
        <v>8</v>
      </c>
      <c r="E132" s="111">
        <f>0.5*0.2*(0.1)</f>
        <v>1.0000000000000002E-2</v>
      </c>
      <c r="F132" s="108" t="s">
        <v>77</v>
      </c>
    </row>
    <row r="133" spans="2:6" ht="15.75" thickBot="1" x14ac:dyDescent="0.3">
      <c r="B133" s="113" t="s">
        <v>258</v>
      </c>
      <c r="C133" s="98" t="s">
        <v>78</v>
      </c>
      <c r="D133" s="99"/>
      <c r="E133" s="99"/>
      <c r="F133" s="47" t="s">
        <v>48</v>
      </c>
    </row>
    <row r="134" spans="2:6" ht="60.75" thickBot="1" x14ac:dyDescent="0.3">
      <c r="B134" s="112" t="s">
        <v>259</v>
      </c>
      <c r="C134" s="106" t="s">
        <v>128</v>
      </c>
      <c r="D134" s="111" t="s">
        <v>8</v>
      </c>
      <c r="E134" s="111">
        <f>0.33*0.08*0.2+0.23*0.2*0.03</f>
        <v>6.660000000000001E-3</v>
      </c>
      <c r="F134" s="108" t="s">
        <v>127</v>
      </c>
    </row>
    <row r="135" spans="2:6" ht="15.75" thickBot="1" x14ac:dyDescent="0.3">
      <c r="B135" s="113" t="s">
        <v>260</v>
      </c>
      <c r="C135" s="98" t="s">
        <v>79</v>
      </c>
      <c r="D135" s="99"/>
      <c r="E135" s="99"/>
      <c r="F135" s="47" t="s">
        <v>48</v>
      </c>
    </row>
    <row r="136" spans="2:6" ht="30" x14ac:dyDescent="0.25">
      <c r="B136" s="79" t="s">
        <v>261</v>
      </c>
      <c r="C136" s="58" t="s">
        <v>129</v>
      </c>
      <c r="D136" s="110" t="s">
        <v>8</v>
      </c>
      <c r="E136" s="110">
        <v>7.0000000000000007E-2</v>
      </c>
      <c r="F136" s="105" t="s">
        <v>80</v>
      </c>
    </row>
    <row r="137" spans="2:6" ht="45" x14ac:dyDescent="0.25">
      <c r="B137" s="80" t="s">
        <v>262</v>
      </c>
      <c r="C137" s="61" t="s">
        <v>81</v>
      </c>
      <c r="D137" s="86" t="s">
        <v>9</v>
      </c>
      <c r="E137" s="86">
        <v>8</v>
      </c>
      <c r="F137" s="64" t="s">
        <v>82</v>
      </c>
    </row>
    <row r="138" spans="2:6" ht="30" x14ac:dyDescent="0.25">
      <c r="B138" s="80" t="s">
        <v>263</v>
      </c>
      <c r="C138" s="61" t="s">
        <v>59</v>
      </c>
      <c r="D138" s="86" t="s">
        <v>16</v>
      </c>
      <c r="E138" s="86">
        <v>98.4</v>
      </c>
      <c r="F138" s="64"/>
    </row>
    <row r="139" spans="2:6" ht="30" x14ac:dyDescent="0.25">
      <c r="B139" s="80" t="s">
        <v>264</v>
      </c>
      <c r="C139" s="61" t="s">
        <v>60</v>
      </c>
      <c r="D139" s="86" t="s">
        <v>16</v>
      </c>
      <c r="E139" s="86">
        <v>22.56</v>
      </c>
      <c r="F139" s="64"/>
    </row>
    <row r="140" spans="2:6" ht="46.5" customHeight="1" thickBot="1" x14ac:dyDescent="0.3">
      <c r="B140" s="81" t="s">
        <v>265</v>
      </c>
      <c r="C140" s="66" t="s">
        <v>39</v>
      </c>
      <c r="D140" s="101" t="s">
        <v>12</v>
      </c>
      <c r="E140" s="101">
        <v>4</v>
      </c>
      <c r="F140" s="69"/>
    </row>
    <row r="141" spans="2:6" ht="15.75" thickBot="1" x14ac:dyDescent="0.3">
      <c r="B141" s="97" t="s">
        <v>266</v>
      </c>
      <c r="C141" s="98" t="s">
        <v>83</v>
      </c>
      <c r="D141" s="99"/>
      <c r="E141" s="99"/>
      <c r="F141" s="47" t="s">
        <v>48</v>
      </c>
    </row>
    <row r="142" spans="2:6" ht="75" x14ac:dyDescent="0.25">
      <c r="B142" s="79" t="s">
        <v>267</v>
      </c>
      <c r="C142" s="58" t="s">
        <v>130</v>
      </c>
      <c r="D142" s="110" t="s">
        <v>8</v>
      </c>
      <c r="E142" s="110">
        <f>0.27*0.2*0.11+0.27*0.2*0.21+0.45*0.2*0.1+0.65*0.2*0.05</f>
        <v>3.2780000000000004E-2</v>
      </c>
      <c r="F142" s="105" t="s">
        <v>85</v>
      </c>
    </row>
    <row r="143" spans="2:6" ht="51.75" customHeight="1" x14ac:dyDescent="0.25">
      <c r="B143" s="80" t="s">
        <v>268</v>
      </c>
      <c r="C143" s="61" t="s">
        <v>81</v>
      </c>
      <c r="D143" s="86" t="s">
        <v>9</v>
      </c>
      <c r="E143" s="86">
        <v>4</v>
      </c>
      <c r="F143" s="64" t="s">
        <v>86</v>
      </c>
    </row>
    <row r="144" spans="2:6" ht="51.75" customHeight="1" x14ac:dyDescent="0.25">
      <c r="B144" s="80" t="s">
        <v>269</v>
      </c>
      <c r="C144" s="61" t="s">
        <v>59</v>
      </c>
      <c r="D144" s="86" t="s">
        <v>16</v>
      </c>
      <c r="E144" s="86">
        <v>45.6</v>
      </c>
      <c r="F144" s="64"/>
    </row>
    <row r="145" spans="2:6" ht="30" x14ac:dyDescent="0.25">
      <c r="B145" s="80" t="s">
        <v>270</v>
      </c>
      <c r="C145" s="61" t="s">
        <v>60</v>
      </c>
      <c r="D145" s="86" t="s">
        <v>16</v>
      </c>
      <c r="E145" s="86">
        <v>11.28</v>
      </c>
      <c r="F145" s="64"/>
    </row>
    <row r="146" spans="2:6" ht="30" x14ac:dyDescent="0.25">
      <c r="B146" s="80" t="s">
        <v>271</v>
      </c>
      <c r="C146" s="61" t="s">
        <v>39</v>
      </c>
      <c r="D146" s="86" t="s">
        <v>12</v>
      </c>
      <c r="E146" s="86">
        <v>2.6</v>
      </c>
      <c r="F146" s="64"/>
    </row>
    <row r="147" spans="2:6" x14ac:dyDescent="0.25">
      <c r="B147" s="80" t="s">
        <v>272</v>
      </c>
      <c r="C147" s="88" t="s">
        <v>49</v>
      </c>
      <c r="D147" s="70"/>
      <c r="E147" s="70"/>
      <c r="F147" s="64"/>
    </row>
    <row r="148" spans="2:6" ht="32.25" customHeight="1" x14ac:dyDescent="0.25">
      <c r="B148" s="80" t="s">
        <v>273</v>
      </c>
      <c r="C148" s="61" t="s">
        <v>63</v>
      </c>
      <c r="D148" s="86" t="s">
        <v>16</v>
      </c>
      <c r="E148" s="86">
        <v>4.7</v>
      </c>
      <c r="F148" s="64" t="s">
        <v>41</v>
      </c>
    </row>
    <row r="149" spans="2:6" ht="21" customHeight="1" x14ac:dyDescent="0.25">
      <c r="B149" s="82" t="s">
        <v>274</v>
      </c>
      <c r="C149" s="52" t="s">
        <v>236</v>
      </c>
      <c r="D149" s="53" t="s">
        <v>8</v>
      </c>
      <c r="E149" s="53">
        <v>2.1999999999999999E-2</v>
      </c>
      <c r="F149" s="48" t="s">
        <v>237</v>
      </c>
    </row>
    <row r="150" spans="2:6" ht="28.5" x14ac:dyDescent="0.25">
      <c r="B150" s="39" t="s">
        <v>275</v>
      </c>
      <c r="C150" s="6" t="s">
        <v>87</v>
      </c>
      <c r="D150" s="7"/>
      <c r="E150" s="8" t="s">
        <v>88</v>
      </c>
      <c r="F150" s="75" t="s">
        <v>103</v>
      </c>
    </row>
    <row r="151" spans="2:6" ht="60.75" customHeight="1" x14ac:dyDescent="0.25">
      <c r="B151" s="82" t="s">
        <v>276</v>
      </c>
      <c r="C151" s="4" t="s">
        <v>131</v>
      </c>
      <c r="D151" s="52" t="s">
        <v>8</v>
      </c>
      <c r="E151" s="52">
        <v>4.5999999999999999E-2</v>
      </c>
      <c r="F151" s="48" t="s">
        <v>90</v>
      </c>
    </row>
    <row r="152" spans="2:6" ht="60.75" customHeight="1" x14ac:dyDescent="0.25">
      <c r="B152" s="117" t="s">
        <v>277</v>
      </c>
      <c r="C152" s="6" t="s">
        <v>91</v>
      </c>
      <c r="D152" s="7"/>
      <c r="E152" s="8" t="s">
        <v>88</v>
      </c>
      <c r="F152" s="75" t="s">
        <v>104</v>
      </c>
    </row>
    <row r="153" spans="2:6" ht="69.75" customHeight="1" x14ac:dyDescent="0.25">
      <c r="B153" s="82" t="s">
        <v>278</v>
      </c>
      <c r="C153" s="4" t="s">
        <v>131</v>
      </c>
      <c r="D153" s="52" t="s">
        <v>8</v>
      </c>
      <c r="E153" s="52">
        <v>1.7999999999999999E-2</v>
      </c>
      <c r="F153" s="48" t="s">
        <v>92</v>
      </c>
    </row>
    <row r="154" spans="2:6" ht="42.75" x14ac:dyDescent="0.25">
      <c r="B154" s="119" t="s">
        <v>279</v>
      </c>
      <c r="C154" s="6" t="s">
        <v>93</v>
      </c>
      <c r="D154" s="118"/>
      <c r="E154" s="118"/>
      <c r="F154" s="75"/>
    </row>
    <row r="155" spans="2:6" x14ac:dyDescent="0.25">
      <c r="B155" s="82" t="s">
        <v>280</v>
      </c>
      <c r="C155" s="14" t="s">
        <v>132</v>
      </c>
      <c r="D155" s="52"/>
      <c r="E155" s="52"/>
      <c r="F155" s="48"/>
    </row>
    <row r="156" spans="2:6" ht="30" x14ac:dyDescent="0.25">
      <c r="B156" s="82" t="s">
        <v>281</v>
      </c>
      <c r="C156" s="4" t="s">
        <v>94</v>
      </c>
      <c r="D156" s="53" t="s">
        <v>16</v>
      </c>
      <c r="E156" s="53">
        <v>6.37</v>
      </c>
      <c r="F156" s="48" t="s">
        <v>41</v>
      </c>
    </row>
    <row r="157" spans="2:6" ht="30" x14ac:dyDescent="0.25">
      <c r="B157" s="82" t="s">
        <v>282</v>
      </c>
      <c r="C157" s="4" t="s">
        <v>95</v>
      </c>
      <c r="D157" s="53" t="s">
        <v>12</v>
      </c>
      <c r="E157" s="53">
        <v>1.08</v>
      </c>
      <c r="F157" s="48" t="s">
        <v>96</v>
      </c>
    </row>
    <row r="158" spans="2:6" ht="15.75" thickBot="1" x14ac:dyDescent="0.3">
      <c r="B158" s="83" t="s">
        <v>283</v>
      </c>
      <c r="C158" s="54" t="s">
        <v>236</v>
      </c>
      <c r="D158" s="55" t="s">
        <v>8</v>
      </c>
      <c r="E158" s="55">
        <v>0.16</v>
      </c>
      <c r="F158" s="56" t="s">
        <v>237</v>
      </c>
    </row>
  </sheetData>
  <mergeCells count="5">
    <mergeCell ref="C10:E10"/>
    <mergeCell ref="C5:F5"/>
    <mergeCell ref="C4:F4"/>
    <mergeCell ref="E2:H2"/>
    <mergeCell ref="C6:F6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Калмыков Олег Григорьевич</dc:creator>
  <cp:lastModifiedBy>Рогова Екатерина Сергеевна</cp:lastModifiedBy>
  <dcterms:created xsi:type="dcterms:W3CDTF">2015-06-05T18:19:34Z</dcterms:created>
  <dcterms:modified xsi:type="dcterms:W3CDTF">2025-07-29T14:56:31Z</dcterms:modified>
</cp:coreProperties>
</file>