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уникальных объектов\023_Чита\00_Тендеры\4. Тендер 875_0 цикл_1 очередь_Чита — поз. 3.1 (сваи, ФП, КЖ ниже нуля)\"/>
    </mc:Choice>
  </mc:AlternateContent>
  <xr:revisionPtr revIDLastSave="0" documentId="13_ncr:1_{FD374C7B-99F8-45C7-A657-F92DB906F3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Лист1!$A$12:$P$147</definedName>
    <definedName name="_xlnm.Print_Area" localSheetId="0">Лист1!$A$12:$K$144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1" i="1" l="1"/>
  <c r="H131" i="1"/>
  <c r="I131" i="1"/>
  <c r="J131" i="1"/>
  <c r="H122" i="1"/>
  <c r="I122" i="1"/>
  <c r="J122" i="1"/>
  <c r="I109" i="1"/>
  <c r="J109" i="1"/>
  <c r="I89" i="1"/>
  <c r="J89" i="1"/>
  <c r="I69" i="1"/>
  <c r="J69" i="1"/>
  <c r="I51" i="1"/>
  <c r="J51" i="1"/>
  <c r="I31" i="1"/>
  <c r="J31" i="1"/>
  <c r="I19" i="1"/>
  <c r="J19" i="1"/>
  <c r="I14" i="1"/>
  <c r="J14" i="1"/>
  <c r="D140" i="1"/>
  <c r="D109" i="1"/>
  <c r="D50" i="1" s="1"/>
  <c r="D14" i="1"/>
  <c r="D19" i="1"/>
  <c r="D31" i="1"/>
  <c r="D122" i="1"/>
  <c r="H124" i="1"/>
  <c r="I25" i="1" l="1"/>
  <c r="I24" i="1"/>
  <c r="H28" i="1"/>
  <c r="I27" i="1"/>
  <c r="I23" i="1"/>
  <c r="I22" i="1"/>
  <c r="I21" i="1"/>
  <c r="H22" i="1"/>
  <c r="H21" i="1"/>
  <c r="I49" i="1"/>
  <c r="I45" i="1"/>
  <c r="I43" i="1"/>
  <c r="H43" i="1"/>
  <c r="I120" i="1"/>
  <c r="H108" i="1"/>
  <c r="H106" i="1"/>
  <c r="H105" i="1"/>
  <c r="H100" i="1"/>
  <c r="H62" i="1"/>
  <c r="H60" i="1"/>
  <c r="I59" i="1"/>
  <c r="H76" i="1"/>
  <c r="I57" i="1"/>
  <c r="I110" i="1"/>
  <c r="H110" i="1"/>
  <c r="I108" i="1"/>
  <c r="I107" i="1"/>
  <c r="H107" i="1"/>
  <c r="I106" i="1"/>
  <c r="I105" i="1"/>
  <c r="I100" i="1"/>
  <c r="I99" i="1"/>
  <c r="H99" i="1"/>
  <c r="I98" i="1"/>
  <c r="H98" i="1"/>
  <c r="I97" i="1"/>
  <c r="H97" i="1"/>
  <c r="I96" i="1"/>
  <c r="H96" i="1"/>
  <c r="I95" i="1"/>
  <c r="H95" i="1"/>
  <c r="I94" i="1"/>
  <c r="H94" i="1"/>
  <c r="I62" i="1"/>
  <c r="I61" i="1"/>
  <c r="H61" i="1"/>
  <c r="H49" i="1"/>
  <c r="I47" i="1"/>
  <c r="H47" i="1"/>
  <c r="H45" i="1"/>
  <c r="I39" i="1"/>
  <c r="H39" i="1"/>
  <c r="I37" i="1"/>
  <c r="H37" i="1"/>
  <c r="I29" i="1"/>
  <c r="H29" i="1"/>
  <c r="I28" i="1"/>
  <c r="H27" i="1"/>
  <c r="H25" i="1"/>
  <c r="H24" i="1"/>
  <c r="H23" i="1"/>
  <c r="I18" i="1"/>
  <c r="H18" i="1"/>
  <c r="I17" i="1"/>
  <c r="H17" i="1"/>
  <c r="I123" i="1"/>
  <c r="H111" i="1"/>
  <c r="I93" i="1"/>
  <c r="I128" i="1"/>
  <c r="H130" i="1"/>
  <c r="H129" i="1"/>
  <c r="H127" i="1"/>
  <c r="H126" i="1"/>
  <c r="I46" i="1"/>
  <c r="H114" i="1"/>
  <c r="I119" i="1"/>
  <c r="H118" i="1"/>
  <c r="I117" i="1"/>
  <c r="I116" i="1"/>
  <c r="I115" i="1"/>
  <c r="I121" i="1"/>
  <c r="I48" i="1"/>
  <c r="H104" i="1"/>
  <c r="H72" i="1"/>
  <c r="H68" i="1"/>
  <c r="I67" i="1"/>
  <c r="I85" i="1"/>
  <c r="H88" i="1"/>
  <c r="I87" i="1"/>
  <c r="I86" i="1"/>
  <c r="I79" i="1"/>
  <c r="I75" i="1"/>
  <c r="I83" i="1"/>
  <c r="H54" i="1"/>
  <c r="H53" i="1"/>
  <c r="I30" i="1"/>
  <c r="I56" i="1" l="1"/>
  <c r="I77" i="1"/>
  <c r="H57" i="1"/>
  <c r="J57" i="1" s="1"/>
  <c r="H58" i="1"/>
  <c r="I58" i="1"/>
  <c r="H119" i="1"/>
  <c r="J119" i="1" s="1"/>
  <c r="H128" i="1"/>
  <c r="J128" i="1" s="1"/>
  <c r="I118" i="1"/>
  <c r="J118" i="1" s="1"/>
  <c r="H30" i="1"/>
  <c r="J30" i="1" s="1"/>
  <c r="I44" i="1"/>
  <c r="I54" i="1"/>
  <c r="J54" i="1" s="1"/>
  <c r="I72" i="1"/>
  <c r="J72" i="1" s="1"/>
  <c r="I130" i="1"/>
  <c r="J130" i="1" s="1"/>
  <c r="H85" i="1"/>
  <c r="J85" i="1" s="1"/>
  <c r="I114" i="1"/>
  <c r="J114" i="1" s="1"/>
  <c r="I60" i="1"/>
  <c r="J60" i="1" s="1"/>
  <c r="H115" i="1"/>
  <c r="J115" i="1" s="1"/>
  <c r="I129" i="1"/>
  <c r="J129" i="1" s="1"/>
  <c r="H141" i="1"/>
  <c r="I78" i="1"/>
  <c r="H116" i="1"/>
  <c r="J116" i="1" s="1"/>
  <c r="I141" i="1"/>
  <c r="H117" i="1"/>
  <c r="J117" i="1" s="1"/>
  <c r="I127" i="1"/>
  <c r="J127" i="1" s="1"/>
  <c r="I92" i="1"/>
  <c r="I15" i="1"/>
  <c r="I88" i="1"/>
  <c r="J88" i="1" s="1"/>
  <c r="I38" i="1"/>
  <c r="I68" i="1"/>
  <c r="J68" i="1" s="1"/>
  <c r="I126" i="1"/>
  <c r="H86" i="1"/>
  <c r="J86" i="1" s="1"/>
  <c r="H92" i="1"/>
  <c r="H121" i="1"/>
  <c r="J121" i="1" s="1"/>
  <c r="H120" i="1"/>
  <c r="J120" i="1" s="1"/>
  <c r="H67" i="1"/>
  <c r="J67" i="1" s="1"/>
  <c r="I124" i="1"/>
  <c r="H87" i="1"/>
  <c r="J87" i="1" s="1"/>
  <c r="H38" i="1"/>
  <c r="H65" i="1"/>
  <c r="J39" i="1"/>
  <c r="J43" i="1"/>
  <c r="J94" i="1"/>
  <c r="J100" i="1"/>
  <c r="H59" i="1"/>
  <c r="J59" i="1" s="1"/>
  <c r="H56" i="1"/>
  <c r="J17" i="1"/>
  <c r="J25" i="1"/>
  <c r="J28" i="1"/>
  <c r="J105" i="1"/>
  <c r="J23" i="1"/>
  <c r="J106" i="1"/>
  <c r="J47" i="1"/>
  <c r="J22" i="1"/>
  <c r="J45" i="1"/>
  <c r="I104" i="1"/>
  <c r="J104" i="1" s="1"/>
  <c r="J96" i="1"/>
  <c r="H75" i="1"/>
  <c r="J75" i="1" s="1"/>
  <c r="J99" i="1"/>
  <c r="I101" i="1"/>
  <c r="I111" i="1"/>
  <c r="J111" i="1" s="1"/>
  <c r="I63" i="1"/>
  <c r="H77" i="1"/>
  <c r="J77" i="1" s="1"/>
  <c r="I65" i="1"/>
  <c r="H123" i="1"/>
  <c r="J123" i="1" s="1"/>
  <c r="H15" i="1"/>
  <c r="J24" i="1"/>
  <c r="J37" i="1"/>
  <c r="J49" i="1"/>
  <c r="H81" i="1"/>
  <c r="I81" i="1"/>
  <c r="H93" i="1"/>
  <c r="J93" i="1" s="1"/>
  <c r="J108" i="1"/>
  <c r="I53" i="1"/>
  <c r="J53" i="1" s="1"/>
  <c r="H132" i="1"/>
  <c r="I132" i="1"/>
  <c r="H63" i="1"/>
  <c r="J18" i="1"/>
  <c r="I143" i="1"/>
  <c r="H143" i="1"/>
  <c r="I35" i="1"/>
  <c r="H35" i="1"/>
  <c r="H20" i="1"/>
  <c r="I20" i="1"/>
  <c r="I74" i="1"/>
  <c r="H74" i="1"/>
  <c r="I80" i="1"/>
  <c r="H80" i="1"/>
  <c r="I42" i="1"/>
  <c r="H42" i="1"/>
  <c r="H44" i="1"/>
  <c r="H26" i="1"/>
  <c r="I26" i="1"/>
  <c r="I40" i="1"/>
  <c r="H40" i="1"/>
  <c r="I52" i="1"/>
  <c r="I64" i="1"/>
  <c r="I76" i="1"/>
  <c r="J76" i="1" s="1"/>
  <c r="I82" i="1"/>
  <c r="J21" i="1"/>
  <c r="J27" i="1"/>
  <c r="H46" i="1"/>
  <c r="J46" i="1" s="1"/>
  <c r="H83" i="1"/>
  <c r="J83" i="1" s="1"/>
  <c r="J95" i="1"/>
  <c r="H101" i="1"/>
  <c r="J107" i="1"/>
  <c r="H16" i="1"/>
  <c r="H48" i="1"/>
  <c r="J48" i="1" s="1"/>
  <c r="H79" i="1"/>
  <c r="J79" i="1" s="1"/>
  <c r="I16" i="1"/>
  <c r="J29" i="1"/>
  <c r="J61" i="1"/>
  <c r="J97" i="1"/>
  <c r="J110" i="1"/>
  <c r="J62" i="1"/>
  <c r="J98" i="1"/>
  <c r="H52" i="1"/>
  <c r="H64" i="1"/>
  <c r="H82" i="1"/>
  <c r="J126" i="1" l="1"/>
  <c r="J56" i="1"/>
  <c r="H14" i="1"/>
  <c r="J58" i="1"/>
  <c r="J44" i="1"/>
  <c r="H19" i="1"/>
  <c r="J124" i="1"/>
  <c r="J141" i="1"/>
  <c r="J15" i="1"/>
  <c r="J92" i="1"/>
  <c r="J38" i="1"/>
  <c r="H78" i="1"/>
  <c r="J78" i="1" s="1"/>
  <c r="J65" i="1"/>
  <c r="H55" i="1"/>
  <c r="H51" i="1" s="1"/>
  <c r="I55" i="1"/>
  <c r="J80" i="1"/>
  <c r="J63" i="1"/>
  <c r="J35" i="1"/>
  <c r="J82" i="1"/>
  <c r="J40" i="1"/>
  <c r="J26" i="1"/>
  <c r="J132" i="1"/>
  <c r="J101" i="1"/>
  <c r="J42" i="1"/>
  <c r="J143" i="1"/>
  <c r="J16" i="1"/>
  <c r="J64" i="1"/>
  <c r="J52" i="1"/>
  <c r="J81" i="1"/>
  <c r="H70" i="1"/>
  <c r="I70" i="1"/>
  <c r="H33" i="1"/>
  <c r="I33" i="1"/>
  <c r="J74" i="1"/>
  <c r="I36" i="1"/>
  <c r="H36" i="1"/>
  <c r="I125" i="1"/>
  <c r="H125" i="1"/>
  <c r="I142" i="1"/>
  <c r="I140" i="1" s="1"/>
  <c r="H142" i="1"/>
  <c r="H140" i="1" s="1"/>
  <c r="I139" i="1"/>
  <c r="H139" i="1"/>
  <c r="J20" i="1"/>
  <c r="I41" i="1"/>
  <c r="H41" i="1"/>
  <c r="H102" i="1"/>
  <c r="I102" i="1"/>
  <c r="H138" i="1"/>
  <c r="I138" i="1"/>
  <c r="I137" i="1"/>
  <c r="H137" i="1"/>
  <c r="I84" i="1"/>
  <c r="H84" i="1"/>
  <c r="I136" i="1"/>
  <c r="H136" i="1"/>
  <c r="I133" i="1"/>
  <c r="H133" i="1"/>
  <c r="H50" i="1" s="1"/>
  <c r="H135" i="1"/>
  <c r="I135" i="1"/>
  <c r="I66" i="1"/>
  <c r="H66" i="1"/>
  <c r="H113" i="1"/>
  <c r="I113" i="1"/>
  <c r="I90" i="1"/>
  <c r="H90" i="1"/>
  <c r="H32" i="1"/>
  <c r="I32" i="1"/>
  <c r="I50" i="1" l="1"/>
  <c r="H73" i="1"/>
  <c r="I73" i="1"/>
  <c r="J55" i="1"/>
  <c r="J138" i="1"/>
  <c r="J125" i="1"/>
  <c r="J139" i="1"/>
  <c r="J84" i="1"/>
  <c r="J41" i="1"/>
  <c r="J36" i="1"/>
  <c r="J102" i="1"/>
  <c r="J142" i="1"/>
  <c r="J144" i="1" s="1"/>
  <c r="J90" i="1"/>
  <c r="J66" i="1"/>
  <c r="J136" i="1"/>
  <c r="J33" i="1"/>
  <c r="I103" i="1"/>
  <c r="H103" i="1"/>
  <c r="I91" i="1"/>
  <c r="H91" i="1"/>
  <c r="J135" i="1"/>
  <c r="I34" i="1"/>
  <c r="H34" i="1"/>
  <c r="H31" i="1" s="1"/>
  <c r="J113" i="1"/>
  <c r="J133" i="1"/>
  <c r="J70" i="1"/>
  <c r="I71" i="1"/>
  <c r="H71" i="1"/>
  <c r="I134" i="1"/>
  <c r="H134" i="1"/>
  <c r="J32" i="1"/>
  <c r="J137" i="1"/>
  <c r="J140" i="1" l="1"/>
  <c r="J50" i="1"/>
  <c r="H89" i="1"/>
  <c r="H69" i="1"/>
  <c r="J73" i="1"/>
  <c r="J71" i="1"/>
  <c r="J134" i="1"/>
  <c r="J34" i="1"/>
  <c r="I112" i="1"/>
  <c r="H112" i="1"/>
  <c r="H109" i="1" s="1"/>
  <c r="J91" i="1"/>
  <c r="J103" i="1"/>
  <c r="J112" i="1" l="1"/>
</calcChain>
</file>

<file path=xl/sharedStrings.xml><?xml version="1.0" encoding="utf-8"?>
<sst xmlns="http://schemas.openxmlformats.org/spreadsheetml/2006/main" count="354" uniqueCount="135">
  <si>
    <t>м3</t>
  </si>
  <si>
    <t>№ п/п</t>
  </si>
  <si>
    <t>Наименование</t>
  </si>
  <si>
    <t>Ед. изм.</t>
  </si>
  <si>
    <t>Кол-во</t>
  </si>
  <si>
    <t>Масса всего, кг.</t>
  </si>
  <si>
    <t>Примечание</t>
  </si>
  <si>
    <t>2</t>
  </si>
  <si>
    <t>1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</si>
  <si>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</si>
  <si>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</si>
  <si>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</si>
  <si>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t>Разработка котлована механизированным способом (эксковатором) с последующим вывозом грунта автосамосвалами на полигон на расстояние до 35 км</t>
  </si>
  <si>
    <t>Обратная засыпка пазух котлована песком средней крупности с послойным уплотнением высотой до 300 мм с коэф.уплотнения 0,95</t>
  </si>
  <si>
    <t>3</t>
  </si>
  <si>
    <t>4</t>
  </si>
  <si>
    <t>м2</t>
  </si>
  <si>
    <t xml:space="preserve">Забивка пробных свай </t>
  </si>
  <si>
    <t>шт</t>
  </si>
  <si>
    <t xml:space="preserve">Свая, С110.30-8, серия 1.011.1-10 вып. 1, тип 1, сечение -300*300 мм, L-11000 мм- 2 шт; </t>
  </si>
  <si>
    <t xml:space="preserve">Свая,  С60.30-6, серия 1.011.1-10 вып. 1, тип 2, сечение -300*300 мм, L-6000 мм  -4 шт; </t>
  </si>
  <si>
    <t xml:space="preserve">Свая,  С40.30-3, серия 1.011.1-10 вып. , тип 3, сечение-300*300 мм, L-4000 мм -1шт; </t>
  </si>
  <si>
    <t>Статические испытания пробных свай</t>
  </si>
  <si>
    <t>комплекс</t>
  </si>
  <si>
    <t>пм</t>
  </si>
  <si>
    <t>146 шт свай по 10 м  (уточнить по месту)</t>
  </si>
  <si>
    <t xml:space="preserve">Забивка основных свай </t>
  </si>
  <si>
    <t>Свая, тип 1 и 1п - С110.30-8, серия 1.011.1-10 вып. 1, сечение 300*300 мм, длина 11000 мм, несущая способность 108,4 тн , объем -0,99 м3</t>
  </si>
  <si>
    <t xml:space="preserve">Свая, тип 2 - С60.30-6, серия 1.011.1-10 вып. 1, сечение 300*300 мм, длина 6000 мм, несущая способность 105,4 тн </t>
  </si>
  <si>
    <t xml:space="preserve">Свая, тип 3 - С40.30-3, серия 1.011.1-10 вып. 1, сечение 300*300 мм, длина 4000 мм, несущая способность 91,2 тн </t>
  </si>
  <si>
    <t>I</t>
  </si>
  <si>
    <t>Устройство свайного поля</t>
  </si>
  <si>
    <t>II</t>
  </si>
  <si>
    <r>
      <t xml:space="preserve">Цена материала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</si>
  <si>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</si>
  <si>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t>5</t>
  </si>
  <si>
    <t>Выравнивание основания дна котлована песком средней крупности на толщину до 100 мм с последующим уплотнением для устройства бетонной подготовки</t>
  </si>
  <si>
    <t>Доработка дна котлована ручным способом до проектных отметок</t>
  </si>
  <si>
    <t xml:space="preserve">Срубка оголовков свай до проектных отметок и очистка арматуры для последующей ее увязки с фундаментной плитой,  с последующим вывозом боя самосвалами на полигон до 35 км (кол-во свай 461 шт.) </t>
  </si>
  <si>
    <t>тн</t>
  </si>
  <si>
    <t>объем уточняется по факту</t>
  </si>
  <si>
    <t xml:space="preserve">Бетон В7,5 </t>
  </si>
  <si>
    <t>расход по норме расхода</t>
  </si>
  <si>
    <t>III</t>
  </si>
  <si>
    <t>Устройство бетонной подготовки толщиной 100 мм</t>
  </si>
  <si>
    <t>6</t>
  </si>
  <si>
    <t>7</t>
  </si>
  <si>
    <t xml:space="preserve">Армирование плиты </t>
  </si>
  <si>
    <t>Арматура d10 А500С вес 1 пм-0,617 кг, ГОСТ 34028-2016</t>
  </si>
  <si>
    <t>Арматура d12 А500С вес 1 пм-0,888 кг, ГОСТ 34028-2016</t>
  </si>
  <si>
    <t>Арматура d16 А500С вес 1 пм-1,578 кг, ГОСТ 34028-2016</t>
  </si>
  <si>
    <t>Арматура d20 А500С вес 1 пм-2,486 кг, ГОСТ 34028-2016</t>
  </si>
  <si>
    <t>Арматура d25 А500С вес 1 пм-3,853 кг, ГОСТ 34028-2016</t>
  </si>
  <si>
    <t>Арматура d28 А500С вес 1 пм- 4,834 кг, ГОСТ 34028-2016</t>
  </si>
  <si>
    <t>Плита полистирольная экструзированная Пеноплекс 25, g-25кг/м3, t-50 мм (или аналог), ТУ 5767-002-46261013-99</t>
  </si>
  <si>
    <t>8</t>
  </si>
  <si>
    <t>Установка гидрошпонки</t>
  </si>
  <si>
    <t>Гидрошпонка FM-140/50, Технониколь, (или аналог)</t>
  </si>
  <si>
    <t>Гидрошпонка IE-C 320/6, Союз,  (или аналог)</t>
  </si>
  <si>
    <t>Гидрошпонка FM-260/50, Технониколь, (или аналог)</t>
  </si>
  <si>
    <t>Гидрошпонка внутренняя HVS 125/1-6, Союз, (или аналог)</t>
  </si>
  <si>
    <t>Строительство подобъекта (поз. 3.1) "Жилой дом со встроенными помещениями общественно-делового и коммерческого назначения на первом этаже здания"</t>
  </si>
  <si>
    <t xml:space="preserve">Земляные работы </t>
  </si>
  <si>
    <t>Бетон В25, F150, W10</t>
  </si>
  <si>
    <t>Устройство фундаментной плиты ФП1 (S=852,9м2*0,6м)</t>
  </si>
  <si>
    <t>Бетонирование фундаментной плиты (коэф. армирования=0,135)</t>
  </si>
  <si>
    <t>Устройство опалубки высотой 0,85 м</t>
  </si>
  <si>
    <t>Устройство фундаментной плиты ФП1.1 (S=129,6м2*0,4м)</t>
  </si>
  <si>
    <t>Устройство опалубки высотой 0,65 м</t>
  </si>
  <si>
    <t>Устройство фундаментной плиты ФП1.2 (S=356,6м2*0,4м)</t>
  </si>
  <si>
    <t>Бетонирование фундаментной плиты (коэф. армирования=0,136)</t>
  </si>
  <si>
    <t>Бетонирование фундаментной плиты (коэф. армирования=0,134)</t>
  </si>
  <si>
    <t>Устройство лидерных скважин под сваи тип 1 и тип 1п</t>
  </si>
  <si>
    <t>Устройство пристенного кольцевого дренажа</t>
  </si>
  <si>
    <t>шт.</t>
  </si>
  <si>
    <t>Колодец пластиковый Dn1000 H4000 мм, приваренное дно</t>
  </si>
  <si>
    <t>Люк дренажный с литерой "Д"</t>
  </si>
  <si>
    <t>компл.</t>
  </si>
  <si>
    <t>IV</t>
  </si>
  <si>
    <t>IV.1</t>
  </si>
  <si>
    <t>IV.2</t>
  </si>
  <si>
    <t>IV.3</t>
  </si>
  <si>
    <t>Труба дренажная 160/136 SN16 ПП перфорированная ГОСТ-Р 54475-2011</t>
  </si>
  <si>
    <t>Разработка грунта под устройство дренажной системы в существующем котловане</t>
  </si>
  <si>
    <t>Устройство подбетонки под колодцы</t>
  </si>
  <si>
    <t>Бетон В7,5</t>
  </si>
  <si>
    <t>Песок средней крупности</t>
  </si>
  <si>
    <t>Устройство песчаного основания под трубу толщиной 100 мм и засыпка трубы на высоту 500 мм</t>
  </si>
  <si>
    <t>Защита дренажной трубы от засора перфорации, путем оборачиваемости трубы щебнем и геотекстиля</t>
  </si>
  <si>
    <t>Горловина на колодец дренажный 1000 мм</t>
  </si>
  <si>
    <t>Бетон класса В25, F150, W10</t>
  </si>
  <si>
    <t>Труба канализационная ПНД SN16 160 мм (для врезки в систему водостока)</t>
  </si>
  <si>
    <t>Врезка в систему водостока</t>
  </si>
  <si>
    <t xml:space="preserve">Прокладка дренажной трубы </t>
  </si>
  <si>
    <t xml:space="preserve">Устройство колодщев </t>
  </si>
  <si>
    <t>Прокладка сливной трубы в систему водостока</t>
  </si>
  <si>
    <t>Монолитные работы подземной части (фундаменты, стены и пилоны и плит перекрытия)</t>
  </si>
  <si>
    <t>Труба 377х7х250 ГОСТ 10704-91/ С245 ГОСТ 27772-2015</t>
  </si>
  <si>
    <t>Труба 325х7х250 ГОСТ 10704-91 С245 ГОСТ 27772-2015</t>
  </si>
  <si>
    <t>Арматура d8 А500С вес 1 пм-0,395 кг, ГОСТ 34028-2016</t>
  </si>
  <si>
    <t>Арматура d6 А240 вес 1 пм-0,222 кг, ГОСТ 34028-2016</t>
  </si>
  <si>
    <t>IV.4</t>
  </si>
  <si>
    <t>IV.5</t>
  </si>
  <si>
    <t>Устройство вертикальных конструкций (в т.ч. пилоны П1-П8 и стены) (коэф.армирования 0,225)</t>
  </si>
  <si>
    <t>Устройство плит перекрытия подвала на отм.-0,16; -0,56</t>
  </si>
  <si>
    <t>Лестница Л-2 (1 шт. 4 метра)</t>
  </si>
  <si>
    <t>Щебень гранитный фракция 20-40 мм</t>
  </si>
  <si>
    <t>Геотекстиль в 2 слоя</t>
  </si>
  <si>
    <t>V</t>
  </si>
  <si>
    <t>Устройство гидроизоляции оклеичной Технониколь ЭПП в 2 слоя</t>
  </si>
  <si>
    <t>Гидроизоляционные работы подземной части (ФП, стены и приямки)</t>
  </si>
  <si>
    <t>Гидроизоляция оклеичная Технониколь ЭПП</t>
  </si>
  <si>
    <t>Добавка Пенетрон Адмикс (расход 4 кг/м3)</t>
  </si>
  <si>
    <t>Арматура d14 А500С вес 1 пм-1,21 кг, ГОСТ 34028-2016</t>
  </si>
  <si>
    <t>Бетонирование вертикальных конструкций</t>
  </si>
  <si>
    <t>Армирование вертикальных конструкций</t>
  </si>
  <si>
    <t>Праймер Технониколь 01 (расход 0,35кг/м2)</t>
  </si>
  <si>
    <t>Бетонирование плит перекрытия</t>
  </si>
  <si>
    <t>Армирование плит перекрытия</t>
  </si>
  <si>
    <t>Устройство лестниц подвала</t>
  </si>
  <si>
    <t>Армирование лестниц</t>
  </si>
  <si>
    <t>Бетонирование лестниц (коэф.армир.=0,163)</t>
  </si>
  <si>
    <t>Итого</t>
  </si>
  <si>
    <t>Основание:</t>
  </si>
  <si>
    <t>Рабочая документация шифр 24-04-КЖ.1-0.1 (поз. 3.1) "Свайное поле. Фундаментная плита жилой части" (без ВПР)</t>
  </si>
  <si>
    <t>Рабочая документация шифр 24-04-КЖ.1-0.1 (поз. 3.1) "Фундаменты. Жилая часть" (без ВПР)</t>
  </si>
  <si>
    <t>Рабочая документация шифр 24-04-КЖ.1-0.2 (поз.3.1) "Фундаменты. Пристрой" (без ВПР)</t>
  </si>
  <si>
    <t>Рабочая документация шифр 24-04-КЖ.1-1.1 (поз. 3.1) "Верт. конструкции ниже 0,000. Жилая часть" (без ВПР)</t>
  </si>
  <si>
    <t>Рабочая документация шифр 24-04-КЖ.1-1.2 (поз. 3.1) "Верт. конструкции ниже 0,000. Пристрой" (без ВПР)</t>
  </si>
  <si>
    <t>Рабочая документация шифр 24-04-КЖ.1-2.2 (поз. 3.1) "Перекрытие над подвалом. Пристрой" (без ВПР)</t>
  </si>
  <si>
    <t>на устройство нулевого цикла (сваи, фундамент, конструкции подземной части здания) поз. 3.1 (1 очередь)</t>
  </si>
  <si>
    <t>Объект: «Жилой дом со встроенными помещениями общественно-делового и коммерческого назначения на первом этаже здания» поз. 3.1, 2,2-2,3, 2,1 при строительстве жилого комплекса со встроенными помещениями общественного-делового, коммерческого назначения и поликлиническим учреждением по адресу: г. Чита, ул. 1-я Коллективная</t>
  </si>
  <si>
    <t>п.м.</t>
  </si>
  <si>
    <t>IV.6</t>
  </si>
  <si>
    <t>Начальная максимальная цена контракта (НМЦК)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</si>
</sst>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"/>
    <numFmt numFmtId="166" formatCode="0.000"/>
    <numFmt numFmtId="167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43" fontId="14" fillId="0" borderId="0" applyFont="0" applyFill="0" applyBorder="0" applyAlignment="0" applyProtection="0"/>
  </cellStyleXfs>
  <cellXfs count="127">
    <xf numFmtId="0" fontId="0" fillId="0" borderId="0" xfId="0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6" fontId="8" fillId="4" borderId="0" xfId="0" applyNumberFormat="1" applyFont="1" applyFill="1" applyAlignment="1">
      <alignment vertical="center"/>
    </xf>
    <xf numFmtId="0" fontId="8" fillId="4" borderId="0" xfId="0" applyFont="1" applyFill="1" applyAlignment="1">
      <alignment vertical="center"/>
    </xf>
    <xf numFmtId="166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66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166" fontId="3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43" fontId="5" fillId="3" borderId="1" xfId="2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3" fontId="7" fillId="2" borderId="1" xfId="2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3" fontId="7" fillId="3" borderId="1" xfId="2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43" fontId="7" fillId="3" borderId="1" xfId="2" applyFont="1" applyFill="1" applyBorder="1" applyAlignment="1">
      <alignment horizontal="right" vertical="center"/>
    </xf>
    <xf numFmtId="164" fontId="7" fillId="4" borderId="1" xfId="0" applyNumberFormat="1" applyFont="1" applyFill="1" applyBorder="1" applyAlignment="1">
      <alignment horizontal="right" vertical="center"/>
    </xf>
    <xf numFmtId="4" fontId="7" fillId="4" borderId="1" xfId="0" applyNumberFormat="1" applyFont="1" applyFill="1" applyBorder="1" applyAlignment="1">
      <alignment horizontal="right" vertical="center"/>
    </xf>
    <xf numFmtId="43" fontId="7" fillId="4" borderId="1" xfId="2" applyFont="1" applyFill="1" applyBorder="1" applyAlignment="1">
      <alignment horizontal="right" vertical="center"/>
    </xf>
    <xf numFmtId="43" fontId="5" fillId="4" borderId="1" xfId="2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43" fontId="15" fillId="0" borderId="0" xfId="0" applyNumberFormat="1" applyFont="1" applyAlignment="1">
      <alignment horizontal="right" vertical="center"/>
    </xf>
    <xf numFmtId="43" fontId="8" fillId="3" borderId="1" xfId="0" applyNumberFormat="1" applyFont="1" applyFill="1" applyBorder="1" applyAlignment="1">
      <alignment horizontal="center" vertical="center" wrapText="1"/>
    </xf>
    <xf numFmtId="167" fontId="7" fillId="0" borderId="0" xfId="0" applyNumberFormat="1" applyFont="1" applyAlignment="1">
      <alignment vertical="center"/>
    </xf>
    <xf numFmtId="4" fontId="7" fillId="5" borderId="1" xfId="0" applyNumberFormat="1" applyFont="1" applyFill="1" applyBorder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43" fontId="7" fillId="0" borderId="1" xfId="2" applyFont="1" applyFill="1" applyBorder="1" applyAlignment="1">
      <alignment horizontal="right" vertical="center"/>
    </xf>
    <xf numFmtId="43" fontId="5" fillId="0" borderId="1" xfId="2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3" fontId="7" fillId="0" borderId="1" xfId="2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6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166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/>
    </xf>
    <xf numFmtId="166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Alignment="1">
      <alignment horizontal="center" vertical="center" wrapText="1"/>
    </xf>
    <xf numFmtId="167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 6" xfId="1" xr:uid="{AAD5B3BB-2837-4999-8AA3-A3597F9AB74A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7"/>
  <sheetViews>
    <sheetView tabSelected="1" zoomScale="85" zoomScaleNormal="85" zoomScaleSheetLayoutView="100" workbookViewId="0">
      <selection activeCell="G5" sqref="G5"/>
    </sheetView>
  </sheetViews>
  <sheetFormatPr defaultRowHeight="12.75" outlineLevelRow="1" x14ac:dyDescent="0.25"/>
  <cols>
    <col min="1" max="1" width="6.7109375" style="2" customWidth="1"/>
    <col min="2" max="2" width="86.85546875" style="1" customWidth="1"/>
    <col min="3" max="3" width="10" style="8" customWidth="1"/>
    <col min="4" max="4" width="14.28515625" style="11" customWidth="1"/>
    <col min="5" max="5" width="11.85546875" style="10" hidden="1" customWidth="1"/>
    <col min="6" max="7" width="13.7109375" style="10" customWidth="1"/>
    <col min="8" max="9" width="15.7109375" style="10" customWidth="1"/>
    <col min="10" max="10" width="19.140625" style="10" customWidth="1"/>
    <col min="11" max="11" width="37.85546875" style="1" customWidth="1"/>
    <col min="12" max="12" width="13.140625" style="19" customWidth="1"/>
    <col min="13" max="13" width="14.85546875" style="1" bestFit="1" customWidth="1"/>
    <col min="14" max="16384" width="9.140625" style="1"/>
  </cols>
  <sheetData>
    <row r="1" spans="1:13" ht="15.75" x14ac:dyDescent="0.25">
      <c r="A1" s="124" t="s">
        <v>134</v>
      </c>
      <c r="B1" s="124"/>
      <c r="C1" s="124"/>
      <c r="D1" s="124"/>
      <c r="E1" s="117"/>
      <c r="F1" s="117"/>
      <c r="G1" s="117"/>
      <c r="H1" s="117"/>
      <c r="I1" s="117"/>
      <c r="J1" s="117"/>
      <c r="K1" s="117"/>
    </row>
    <row r="2" spans="1:13" s="120" customFormat="1" ht="14.25" customHeight="1" x14ac:dyDescent="0.25">
      <c r="A2" s="125" t="s">
        <v>130</v>
      </c>
      <c r="B2" s="125"/>
      <c r="C2" s="125"/>
      <c r="D2" s="125"/>
      <c r="E2" s="118"/>
      <c r="F2" s="118"/>
      <c r="G2" s="118"/>
      <c r="H2" s="118"/>
      <c r="I2" s="118"/>
      <c r="J2" s="118"/>
      <c r="K2" s="118"/>
      <c r="L2" s="119"/>
    </row>
    <row r="3" spans="1:13" s="120" customFormat="1" ht="54.75" customHeight="1" x14ac:dyDescent="0.25">
      <c r="A3" s="126" t="s">
        <v>131</v>
      </c>
      <c r="B3" s="126"/>
      <c r="C3" s="126"/>
      <c r="D3" s="126"/>
      <c r="E3" s="121"/>
      <c r="F3" s="121"/>
      <c r="G3" s="121"/>
      <c r="H3" s="121"/>
      <c r="I3" s="121"/>
      <c r="J3" s="121"/>
      <c r="K3" s="121"/>
      <c r="L3" s="119"/>
    </row>
    <row r="4" spans="1:13" ht="15" customHeight="1" x14ac:dyDescent="0.25">
      <c r="A4" s="123" t="s">
        <v>123</v>
      </c>
      <c r="B4" s="123"/>
      <c r="C4" s="123"/>
      <c r="D4" s="123"/>
      <c r="E4" s="1"/>
      <c r="F4" s="1"/>
      <c r="G4" s="1"/>
      <c r="H4" s="1"/>
      <c r="I4" s="1"/>
      <c r="J4" s="1"/>
    </row>
    <row r="5" spans="1:13" ht="15" customHeight="1" x14ac:dyDescent="0.25">
      <c r="A5" s="123" t="s">
        <v>124</v>
      </c>
      <c r="B5" s="123"/>
      <c r="C5" s="123"/>
      <c r="D5" s="123"/>
      <c r="E5" s="1"/>
      <c r="F5" s="1"/>
      <c r="G5" s="1"/>
      <c r="H5" s="1"/>
      <c r="I5" s="1"/>
      <c r="J5" s="1"/>
    </row>
    <row r="6" spans="1:13" ht="15" customHeight="1" x14ac:dyDescent="0.25">
      <c r="A6" s="123" t="s">
        <v>125</v>
      </c>
      <c r="B6" s="123"/>
      <c r="C6" s="123"/>
      <c r="D6" s="123"/>
      <c r="E6" s="1"/>
      <c r="F6" s="1"/>
      <c r="G6" s="1"/>
      <c r="H6" s="1"/>
      <c r="I6" s="1"/>
      <c r="J6" s="1"/>
    </row>
    <row r="7" spans="1:13" ht="15" customHeight="1" x14ac:dyDescent="0.25">
      <c r="A7" s="123" t="s">
        <v>126</v>
      </c>
      <c r="B7" s="123"/>
      <c r="C7" s="123"/>
      <c r="D7" s="123"/>
      <c r="E7" s="1"/>
      <c r="F7" s="1"/>
      <c r="G7" s="1"/>
      <c r="H7" s="1"/>
      <c r="I7" s="1"/>
      <c r="J7" s="1"/>
    </row>
    <row r="8" spans="1:13" ht="15" customHeight="1" x14ac:dyDescent="0.25">
      <c r="A8" s="123" t="s">
        <v>127</v>
      </c>
      <c r="B8" s="123"/>
      <c r="C8" s="123"/>
      <c r="D8" s="123"/>
      <c r="E8" s="1"/>
      <c r="F8" s="1"/>
      <c r="G8" s="1"/>
      <c r="H8" s="1"/>
      <c r="I8" s="1"/>
      <c r="J8" s="1"/>
    </row>
    <row r="9" spans="1:13" ht="15" customHeight="1" x14ac:dyDescent="0.25">
      <c r="A9" s="123" t="s">
        <v>128</v>
      </c>
      <c r="B9" s="123"/>
      <c r="C9" s="123"/>
      <c r="D9" s="123"/>
      <c r="E9" s="1"/>
      <c r="F9" s="1"/>
      <c r="G9" s="1"/>
      <c r="H9" s="1"/>
      <c r="I9" s="1"/>
      <c r="J9" s="1"/>
    </row>
    <row r="10" spans="1:13" ht="15" customHeight="1" x14ac:dyDescent="0.25">
      <c r="A10" s="123" t="s">
        <v>129</v>
      </c>
      <c r="B10" s="123"/>
      <c r="C10" s="123"/>
      <c r="D10" s="123"/>
      <c r="E10" s="1"/>
      <c r="F10" s="1"/>
      <c r="G10" s="1"/>
      <c r="H10" s="1"/>
      <c r="I10" s="1"/>
      <c r="J10" s="1"/>
    </row>
    <row r="11" spans="1:13" x14ac:dyDescent="0.25">
      <c r="C11" s="1"/>
      <c r="D11" s="1"/>
      <c r="E11" s="1"/>
      <c r="F11" s="1"/>
      <c r="G11" s="1"/>
      <c r="H11" s="1"/>
      <c r="I11" s="1"/>
      <c r="J11" s="1"/>
    </row>
    <row r="12" spans="1:13" s="7" customFormat="1" ht="54" x14ac:dyDescent="0.25">
      <c r="A12" s="3" t="s">
        <v>1</v>
      </c>
      <c r="B12" s="4" t="s">
        <v>2</v>
      </c>
      <c r="C12" s="4" t="s">
        <v>3</v>
      </c>
      <c r="D12" s="5" t="s">
        <v>4</v>
      </c>
      <c r="E12" s="6" t="s">
        <v>5</v>
      </c>
      <c r="F12" s="6" t="s">
        <v>33</v>
      </c>
      <c r="G12" s="6" t="s">
        <v>34</v>
      </c>
      <c r="H12" s="6" t="s">
        <v>9</v>
      </c>
      <c r="I12" s="6" t="s">
        <v>10</v>
      </c>
      <c r="J12" s="6" t="s">
        <v>11</v>
      </c>
      <c r="K12" s="4" t="s">
        <v>6</v>
      </c>
      <c r="L12" s="20"/>
    </row>
    <row r="13" spans="1:13" s="34" customFormat="1" ht="13.5" x14ac:dyDescent="0.25">
      <c r="A13" s="12"/>
      <c r="B13" s="14" t="s">
        <v>61</v>
      </c>
      <c r="C13" s="13"/>
      <c r="D13" s="44"/>
      <c r="E13" s="45"/>
      <c r="F13" s="46"/>
      <c r="G13" s="46"/>
      <c r="H13" s="46"/>
      <c r="I13" s="46"/>
      <c r="J13" s="46"/>
      <c r="K13" s="13"/>
      <c r="L13" s="33"/>
    </row>
    <row r="14" spans="1:13" s="38" customFormat="1" ht="13.5" x14ac:dyDescent="0.25">
      <c r="A14" s="21" t="s">
        <v>30</v>
      </c>
      <c r="B14" s="22" t="s">
        <v>62</v>
      </c>
      <c r="C14" s="23" t="s">
        <v>0</v>
      </c>
      <c r="D14" s="47">
        <f>SUM(D15:D16)</f>
        <v>4407</v>
      </c>
      <c r="E14" s="48"/>
      <c r="F14" s="49"/>
      <c r="G14" s="49"/>
      <c r="H14" s="49">
        <f>SUM(H15:H18)</f>
        <v>1960230.4000000001</v>
      </c>
      <c r="I14" s="49">
        <f t="shared" ref="I14:J14" si="0">SUM(I15:I18)</f>
        <v>25229045.216000002</v>
      </c>
      <c r="J14" s="49">
        <f t="shared" si="0"/>
        <v>27189275.616</v>
      </c>
      <c r="K14" s="63"/>
      <c r="L14" s="37"/>
    </row>
    <row r="15" spans="1:13" s="112" customFormat="1" ht="25.5" x14ac:dyDescent="0.25">
      <c r="A15" s="107" t="s">
        <v>8</v>
      </c>
      <c r="B15" s="108" t="s">
        <v>12</v>
      </c>
      <c r="C15" s="78" t="s">
        <v>0</v>
      </c>
      <c r="D15" s="79">
        <v>4209.7870000000003</v>
      </c>
      <c r="E15" s="57"/>
      <c r="F15" s="91">
        <v>0</v>
      </c>
      <c r="G15" s="72">
        <v>4960</v>
      </c>
      <c r="H15" s="72">
        <f t="shared" ref="H15:H18" si="1">D15*F15</f>
        <v>0</v>
      </c>
      <c r="I15" s="72">
        <f t="shared" ref="I15:I18" si="2">D15*G15</f>
        <v>20880543.52</v>
      </c>
      <c r="J15" s="72">
        <f t="shared" ref="J15:J18" si="3">H15+I15</f>
        <v>20880543.52</v>
      </c>
      <c r="K15" s="109"/>
      <c r="L15" s="110"/>
      <c r="M15" s="111"/>
    </row>
    <row r="16" spans="1:13" s="112" customFormat="1" x14ac:dyDescent="0.25">
      <c r="A16" s="107" t="s">
        <v>7</v>
      </c>
      <c r="B16" s="108" t="s">
        <v>37</v>
      </c>
      <c r="C16" s="78" t="s">
        <v>0</v>
      </c>
      <c r="D16" s="79">
        <v>197.21299999999999</v>
      </c>
      <c r="E16" s="57"/>
      <c r="F16" s="91">
        <v>0</v>
      </c>
      <c r="G16" s="91">
        <v>2592</v>
      </c>
      <c r="H16" s="72">
        <f t="shared" si="1"/>
        <v>0</v>
      </c>
      <c r="I16" s="72">
        <f t="shared" si="2"/>
        <v>511176.09599999996</v>
      </c>
      <c r="J16" s="72">
        <f t="shared" si="3"/>
        <v>511176.09599999996</v>
      </c>
      <c r="K16" s="82"/>
      <c r="L16" s="110"/>
    </row>
    <row r="17" spans="1:12" s="106" customFormat="1" ht="25.5" x14ac:dyDescent="0.25">
      <c r="A17" s="67" t="s">
        <v>14</v>
      </c>
      <c r="B17" s="90" t="s">
        <v>13</v>
      </c>
      <c r="C17" s="69" t="s">
        <v>0</v>
      </c>
      <c r="D17" s="70">
        <v>1048.3</v>
      </c>
      <c r="E17" s="65"/>
      <c r="F17" s="71">
        <v>0</v>
      </c>
      <c r="G17" s="71">
        <v>1440</v>
      </c>
      <c r="H17" s="72">
        <f t="shared" si="1"/>
        <v>0</v>
      </c>
      <c r="I17" s="72">
        <f t="shared" si="2"/>
        <v>1509552</v>
      </c>
      <c r="J17" s="72">
        <f t="shared" si="3"/>
        <v>1509552</v>
      </c>
      <c r="K17" s="68"/>
      <c r="L17" s="105"/>
    </row>
    <row r="18" spans="1:12" s="106" customFormat="1" ht="25.5" x14ac:dyDescent="0.25">
      <c r="A18" s="67" t="s">
        <v>15</v>
      </c>
      <c r="B18" s="90" t="s">
        <v>36</v>
      </c>
      <c r="C18" s="69" t="s">
        <v>16</v>
      </c>
      <c r="D18" s="70">
        <v>1531.43</v>
      </c>
      <c r="E18" s="65"/>
      <c r="F18" s="72">
        <v>1280</v>
      </c>
      <c r="G18" s="72">
        <v>1520</v>
      </c>
      <c r="H18" s="72">
        <f t="shared" si="1"/>
        <v>1960230.4000000001</v>
      </c>
      <c r="I18" s="72">
        <f t="shared" si="2"/>
        <v>2327773.6</v>
      </c>
      <c r="J18" s="72">
        <f t="shared" si="3"/>
        <v>4288004</v>
      </c>
      <c r="K18" s="68"/>
      <c r="L18" s="105"/>
    </row>
    <row r="19" spans="1:12" s="40" customFormat="1" ht="13.5" x14ac:dyDescent="0.25">
      <c r="A19" s="24" t="s">
        <v>32</v>
      </c>
      <c r="B19" s="25" t="s">
        <v>31</v>
      </c>
      <c r="C19" s="26" t="s">
        <v>74</v>
      </c>
      <c r="D19" s="122">
        <f>D26</f>
        <v>461</v>
      </c>
      <c r="E19" s="51"/>
      <c r="F19" s="52">
        <v>0</v>
      </c>
      <c r="G19" s="52">
        <v>0</v>
      </c>
      <c r="H19" s="52">
        <f>SUM(H20:H30)</f>
        <v>10912620.800000001</v>
      </c>
      <c r="I19" s="52">
        <f t="shared" ref="I19:J19" si="4">SUM(I20:I30)</f>
        <v>9003538.7904000003</v>
      </c>
      <c r="J19" s="52">
        <f t="shared" si="4"/>
        <v>19916159.590399999</v>
      </c>
      <c r="K19" s="27"/>
      <c r="L19" s="39"/>
    </row>
    <row r="20" spans="1:12" s="94" customFormat="1" x14ac:dyDescent="0.25">
      <c r="A20" s="76" t="s">
        <v>8</v>
      </c>
      <c r="B20" s="77" t="s">
        <v>17</v>
      </c>
      <c r="C20" s="78" t="s">
        <v>18</v>
      </c>
      <c r="D20" s="113">
        <v>8</v>
      </c>
      <c r="E20" s="57"/>
      <c r="F20" s="91">
        <v>0</v>
      </c>
      <c r="G20" s="91">
        <v>0</v>
      </c>
      <c r="H20" s="72">
        <f t="shared" ref="H20:H30" si="5">D20*F20</f>
        <v>0</v>
      </c>
      <c r="I20" s="72">
        <f t="shared" ref="I20:I30" si="6">D20*G20</f>
        <v>0</v>
      </c>
      <c r="J20" s="72">
        <f t="shared" ref="J20:J30" si="7">H20+I20</f>
        <v>0</v>
      </c>
      <c r="K20" s="92"/>
      <c r="L20" s="93"/>
    </row>
    <row r="21" spans="1:12" s="94" customFormat="1" hidden="1" outlineLevel="1" x14ac:dyDescent="0.25">
      <c r="A21" s="107"/>
      <c r="B21" s="108" t="s">
        <v>19</v>
      </c>
      <c r="C21" s="78" t="s">
        <v>18</v>
      </c>
      <c r="D21" s="113">
        <v>2</v>
      </c>
      <c r="E21" s="57"/>
      <c r="F21" s="91">
        <v>32849.599999999999</v>
      </c>
      <c r="G21" s="91">
        <v>9984</v>
      </c>
      <c r="H21" s="72">
        <f t="shared" si="5"/>
        <v>65699.199999999997</v>
      </c>
      <c r="I21" s="72">
        <f t="shared" si="6"/>
        <v>19968</v>
      </c>
      <c r="J21" s="72">
        <f t="shared" si="7"/>
        <v>85667.199999999997</v>
      </c>
      <c r="K21" s="92"/>
      <c r="L21" s="93"/>
    </row>
    <row r="22" spans="1:12" s="94" customFormat="1" hidden="1" outlineLevel="1" x14ac:dyDescent="0.25">
      <c r="A22" s="107"/>
      <c r="B22" s="108" t="s">
        <v>20</v>
      </c>
      <c r="C22" s="78" t="s">
        <v>18</v>
      </c>
      <c r="D22" s="113">
        <v>4</v>
      </c>
      <c r="E22" s="57"/>
      <c r="F22" s="91">
        <v>19920</v>
      </c>
      <c r="G22" s="91">
        <v>5472</v>
      </c>
      <c r="H22" s="72">
        <f t="shared" si="5"/>
        <v>79680</v>
      </c>
      <c r="I22" s="72">
        <f t="shared" si="6"/>
        <v>21888</v>
      </c>
      <c r="J22" s="72">
        <f t="shared" si="7"/>
        <v>101568</v>
      </c>
      <c r="K22" s="92"/>
      <c r="L22" s="93"/>
    </row>
    <row r="23" spans="1:12" s="94" customFormat="1" hidden="1" outlineLevel="1" x14ac:dyDescent="0.25">
      <c r="A23" s="107"/>
      <c r="B23" s="108" t="s">
        <v>21</v>
      </c>
      <c r="C23" s="78" t="s">
        <v>18</v>
      </c>
      <c r="D23" s="113">
        <v>2</v>
      </c>
      <c r="E23" s="57"/>
      <c r="F23" s="91">
        <v>13440</v>
      </c>
      <c r="G23" s="91">
        <v>3648</v>
      </c>
      <c r="H23" s="72">
        <f t="shared" si="5"/>
        <v>26880</v>
      </c>
      <c r="I23" s="72">
        <f t="shared" si="6"/>
        <v>7296</v>
      </c>
      <c r="J23" s="72">
        <f t="shared" si="7"/>
        <v>34176</v>
      </c>
      <c r="K23" s="92"/>
      <c r="L23" s="93"/>
    </row>
    <row r="24" spans="1:12" s="94" customFormat="1" collapsed="1" x14ac:dyDescent="0.25">
      <c r="A24" s="107" t="s">
        <v>7</v>
      </c>
      <c r="B24" s="77" t="s">
        <v>22</v>
      </c>
      <c r="C24" s="78" t="s">
        <v>23</v>
      </c>
      <c r="D24" s="113">
        <v>1</v>
      </c>
      <c r="E24" s="57"/>
      <c r="F24" s="91">
        <v>0</v>
      </c>
      <c r="G24" s="91">
        <v>192000</v>
      </c>
      <c r="H24" s="72">
        <f t="shared" si="5"/>
        <v>0</v>
      </c>
      <c r="I24" s="72">
        <f t="shared" si="6"/>
        <v>192000</v>
      </c>
      <c r="J24" s="72">
        <f t="shared" si="7"/>
        <v>192000</v>
      </c>
      <c r="K24" s="92"/>
      <c r="L24" s="93"/>
    </row>
    <row r="25" spans="1:12" s="94" customFormat="1" x14ac:dyDescent="0.25">
      <c r="A25" s="76" t="s">
        <v>14</v>
      </c>
      <c r="B25" s="77" t="s">
        <v>72</v>
      </c>
      <c r="C25" s="78" t="s">
        <v>24</v>
      </c>
      <c r="D25" s="79">
        <v>1460</v>
      </c>
      <c r="E25" s="57"/>
      <c r="F25" s="91">
        <v>0</v>
      </c>
      <c r="G25" s="91">
        <v>3110.4</v>
      </c>
      <c r="H25" s="72">
        <f t="shared" si="5"/>
        <v>0</v>
      </c>
      <c r="I25" s="72">
        <f t="shared" si="6"/>
        <v>4541184</v>
      </c>
      <c r="J25" s="72">
        <f t="shared" si="7"/>
        <v>4541184</v>
      </c>
      <c r="K25" s="114" t="s">
        <v>25</v>
      </c>
      <c r="L25" s="93"/>
    </row>
    <row r="26" spans="1:12" s="94" customFormat="1" x14ac:dyDescent="0.25">
      <c r="A26" s="76" t="s">
        <v>15</v>
      </c>
      <c r="B26" s="77" t="s">
        <v>26</v>
      </c>
      <c r="C26" s="78" t="s">
        <v>18</v>
      </c>
      <c r="D26" s="113">
        <v>461</v>
      </c>
      <c r="E26" s="57"/>
      <c r="F26" s="91">
        <v>0</v>
      </c>
      <c r="G26" s="91">
        <v>0</v>
      </c>
      <c r="H26" s="72">
        <f t="shared" si="5"/>
        <v>0</v>
      </c>
      <c r="I26" s="72">
        <f t="shared" si="6"/>
        <v>0</v>
      </c>
      <c r="J26" s="72">
        <f t="shared" si="7"/>
        <v>0</v>
      </c>
      <c r="K26" s="92"/>
      <c r="L26" s="93"/>
    </row>
    <row r="27" spans="1:12" s="94" customFormat="1" ht="25.5" hidden="1" outlineLevel="1" x14ac:dyDescent="0.25">
      <c r="A27" s="107"/>
      <c r="B27" s="108" t="s">
        <v>27</v>
      </c>
      <c r="C27" s="78" t="s">
        <v>18</v>
      </c>
      <c r="D27" s="113">
        <v>146</v>
      </c>
      <c r="E27" s="57"/>
      <c r="F27" s="91">
        <v>32849.599999999999</v>
      </c>
      <c r="G27" s="91">
        <v>9984</v>
      </c>
      <c r="H27" s="72">
        <f t="shared" si="5"/>
        <v>4796041.5999999996</v>
      </c>
      <c r="I27" s="72">
        <f t="shared" si="6"/>
        <v>1457664</v>
      </c>
      <c r="J27" s="72">
        <f t="shared" si="7"/>
        <v>6253705.5999999996</v>
      </c>
      <c r="K27" s="92"/>
      <c r="L27" s="93"/>
    </row>
    <row r="28" spans="1:12" s="94" customFormat="1" ht="25.5" hidden="1" outlineLevel="1" x14ac:dyDescent="0.25">
      <c r="A28" s="107"/>
      <c r="B28" s="108" t="s">
        <v>28</v>
      </c>
      <c r="C28" s="78" t="s">
        <v>18</v>
      </c>
      <c r="D28" s="113">
        <v>264</v>
      </c>
      <c r="E28" s="57"/>
      <c r="F28" s="91">
        <v>19920</v>
      </c>
      <c r="G28" s="91">
        <v>5472</v>
      </c>
      <c r="H28" s="72">
        <f t="shared" si="5"/>
        <v>5258880</v>
      </c>
      <c r="I28" s="72">
        <f t="shared" si="6"/>
        <v>1444608</v>
      </c>
      <c r="J28" s="72">
        <f t="shared" si="7"/>
        <v>6703488</v>
      </c>
      <c r="K28" s="92"/>
      <c r="L28" s="93"/>
    </row>
    <row r="29" spans="1:12" s="94" customFormat="1" ht="25.5" hidden="1" outlineLevel="1" x14ac:dyDescent="0.25">
      <c r="A29" s="107"/>
      <c r="B29" s="108" t="s">
        <v>29</v>
      </c>
      <c r="C29" s="78" t="s">
        <v>18</v>
      </c>
      <c r="D29" s="113">
        <v>51</v>
      </c>
      <c r="E29" s="57"/>
      <c r="F29" s="91">
        <v>13440</v>
      </c>
      <c r="G29" s="91">
        <v>3648</v>
      </c>
      <c r="H29" s="72">
        <f t="shared" si="5"/>
        <v>685440</v>
      </c>
      <c r="I29" s="72">
        <f t="shared" si="6"/>
        <v>186048</v>
      </c>
      <c r="J29" s="72">
        <f t="shared" si="7"/>
        <v>871488</v>
      </c>
      <c r="K29" s="92"/>
      <c r="L29" s="93"/>
    </row>
    <row r="30" spans="1:12" s="94" customFormat="1" ht="38.25" hidden="1" outlineLevel="1" x14ac:dyDescent="0.25">
      <c r="A30" s="76"/>
      <c r="B30" s="77" t="s">
        <v>38</v>
      </c>
      <c r="C30" s="78" t="s">
        <v>39</v>
      </c>
      <c r="D30" s="113">
        <v>20.744999999999997</v>
      </c>
      <c r="E30" s="57"/>
      <c r="F30" s="91">
        <v>0</v>
      </c>
      <c r="G30" s="91">
        <v>54609.919999999998</v>
      </c>
      <c r="H30" s="72">
        <f t="shared" si="5"/>
        <v>0</v>
      </c>
      <c r="I30" s="72">
        <f t="shared" si="6"/>
        <v>1132882.7903999998</v>
      </c>
      <c r="J30" s="72">
        <f t="shared" si="7"/>
        <v>1132882.7903999998</v>
      </c>
      <c r="K30" s="114" t="s">
        <v>40</v>
      </c>
      <c r="L30" s="93"/>
    </row>
    <row r="31" spans="1:12" s="40" customFormat="1" ht="13.5" collapsed="1" x14ac:dyDescent="0.25">
      <c r="A31" s="24" t="s">
        <v>43</v>
      </c>
      <c r="B31" s="25" t="s">
        <v>73</v>
      </c>
      <c r="C31" s="26" t="s">
        <v>132</v>
      </c>
      <c r="D31" s="50">
        <f>D37</f>
        <v>194</v>
      </c>
      <c r="E31" s="51"/>
      <c r="F31" s="52">
        <v>0</v>
      </c>
      <c r="G31" s="52">
        <v>0</v>
      </c>
      <c r="H31" s="52">
        <f>SUM(H32:H49)</f>
        <v>2548118.7186560002</v>
      </c>
      <c r="I31" s="52">
        <f t="shared" ref="I31:J31" si="8">SUM(I32:I49)</f>
        <v>1039669.8412800001</v>
      </c>
      <c r="J31" s="52">
        <f t="shared" si="8"/>
        <v>3587788.5599360005</v>
      </c>
      <c r="K31" s="27"/>
      <c r="L31" s="39"/>
    </row>
    <row r="32" spans="1:12" s="75" customFormat="1" x14ac:dyDescent="0.25">
      <c r="A32" s="89" t="s">
        <v>8</v>
      </c>
      <c r="B32" s="85" t="s">
        <v>83</v>
      </c>
      <c r="C32" s="69" t="s">
        <v>0</v>
      </c>
      <c r="D32" s="70">
        <v>285.17435</v>
      </c>
      <c r="E32" s="65"/>
      <c r="F32" s="71">
        <v>0</v>
      </c>
      <c r="G32" s="71">
        <v>1344</v>
      </c>
      <c r="H32" s="72">
        <f t="shared" ref="H32:H49" si="9">D32*F32</f>
        <v>0</v>
      </c>
      <c r="I32" s="72">
        <f t="shared" ref="I32:I49" si="10">D32*G32</f>
        <v>383274.32640000002</v>
      </c>
      <c r="J32" s="72">
        <f t="shared" ref="J32:J49" si="11">H32+I32</f>
        <v>383274.32640000002</v>
      </c>
      <c r="K32" s="73"/>
      <c r="L32" s="74"/>
    </row>
    <row r="33" spans="1:12" s="75" customFormat="1" x14ac:dyDescent="0.25">
      <c r="A33" s="89" t="s">
        <v>7</v>
      </c>
      <c r="B33" s="85" t="s">
        <v>87</v>
      </c>
      <c r="C33" s="69" t="s">
        <v>0</v>
      </c>
      <c r="D33" s="70">
        <v>64.02000000000001</v>
      </c>
      <c r="E33" s="65"/>
      <c r="F33" s="71">
        <v>0</v>
      </c>
      <c r="G33" s="72">
        <v>1520</v>
      </c>
      <c r="H33" s="72">
        <f t="shared" si="9"/>
        <v>0</v>
      </c>
      <c r="I33" s="72">
        <f t="shared" si="10"/>
        <v>97310.400000000009</v>
      </c>
      <c r="J33" s="72">
        <f t="shared" si="11"/>
        <v>97310.400000000009</v>
      </c>
      <c r="K33" s="73"/>
      <c r="L33" s="74"/>
    </row>
    <row r="34" spans="1:12" s="106" customFormat="1" hidden="1" outlineLevel="1" x14ac:dyDescent="0.25">
      <c r="A34" s="67"/>
      <c r="B34" s="90" t="s">
        <v>86</v>
      </c>
      <c r="C34" s="69" t="s">
        <v>0</v>
      </c>
      <c r="D34" s="70">
        <v>64.02000000000001</v>
      </c>
      <c r="E34" s="65"/>
      <c r="F34" s="72">
        <v>1280</v>
      </c>
      <c r="G34" s="72">
        <v>0</v>
      </c>
      <c r="H34" s="72">
        <f t="shared" si="9"/>
        <v>81945.600000000006</v>
      </c>
      <c r="I34" s="72">
        <f t="shared" si="10"/>
        <v>0</v>
      </c>
      <c r="J34" s="72">
        <f t="shared" si="11"/>
        <v>81945.600000000006</v>
      </c>
      <c r="K34" s="68"/>
      <c r="L34" s="105"/>
    </row>
    <row r="35" spans="1:12" s="75" customFormat="1" collapsed="1" x14ac:dyDescent="0.25">
      <c r="A35" s="89" t="s">
        <v>14</v>
      </c>
      <c r="B35" s="85" t="s">
        <v>84</v>
      </c>
      <c r="C35" s="69" t="s">
        <v>0</v>
      </c>
      <c r="D35" s="104">
        <v>1.4000000000000001</v>
      </c>
      <c r="E35" s="65"/>
      <c r="F35" s="91">
        <v>115.32480000000001</v>
      </c>
      <c r="G35" s="91">
        <v>3736.3392000000003</v>
      </c>
      <c r="H35" s="72">
        <f t="shared" si="9"/>
        <v>161.45472000000004</v>
      </c>
      <c r="I35" s="72">
        <f t="shared" si="10"/>
        <v>5230.8748800000012</v>
      </c>
      <c r="J35" s="72">
        <f t="shared" si="11"/>
        <v>5392.3296000000009</v>
      </c>
      <c r="K35" s="73"/>
      <c r="L35" s="74"/>
    </row>
    <row r="36" spans="1:12" s="106" customFormat="1" hidden="1" outlineLevel="1" x14ac:dyDescent="0.25">
      <c r="A36" s="67"/>
      <c r="B36" s="90" t="s">
        <v>85</v>
      </c>
      <c r="C36" s="69" t="s">
        <v>0</v>
      </c>
      <c r="D36" s="115">
        <v>1.4280000000000002</v>
      </c>
      <c r="E36" s="65"/>
      <c r="F36" s="91">
        <v>7102.5119999999997</v>
      </c>
      <c r="G36" s="71">
        <v>0</v>
      </c>
      <c r="H36" s="72">
        <f t="shared" si="9"/>
        <v>10142.387136000001</v>
      </c>
      <c r="I36" s="72">
        <f t="shared" si="10"/>
        <v>0</v>
      </c>
      <c r="J36" s="72">
        <f t="shared" si="11"/>
        <v>10142.387136000001</v>
      </c>
      <c r="K36" s="68"/>
      <c r="L36" s="105"/>
    </row>
    <row r="37" spans="1:12" s="75" customFormat="1" ht="13.5" customHeight="1" collapsed="1" x14ac:dyDescent="0.25">
      <c r="A37" s="89" t="s">
        <v>15</v>
      </c>
      <c r="B37" s="85" t="s">
        <v>93</v>
      </c>
      <c r="C37" s="69" t="s">
        <v>24</v>
      </c>
      <c r="D37" s="70">
        <v>194</v>
      </c>
      <c r="E37" s="65"/>
      <c r="F37" s="71">
        <v>0</v>
      </c>
      <c r="G37" s="71">
        <v>640</v>
      </c>
      <c r="H37" s="72">
        <f t="shared" si="9"/>
        <v>0</v>
      </c>
      <c r="I37" s="72">
        <f t="shared" si="10"/>
        <v>124160</v>
      </c>
      <c r="J37" s="72">
        <f t="shared" si="11"/>
        <v>124160</v>
      </c>
      <c r="K37" s="73"/>
      <c r="L37" s="74"/>
    </row>
    <row r="38" spans="1:12" s="112" customFormat="1" hidden="1" outlineLevel="1" x14ac:dyDescent="0.25">
      <c r="A38" s="107"/>
      <c r="B38" s="108" t="s">
        <v>82</v>
      </c>
      <c r="C38" s="78" t="s">
        <v>24</v>
      </c>
      <c r="D38" s="113">
        <v>213.4</v>
      </c>
      <c r="E38" s="57"/>
      <c r="F38" s="91">
        <v>1456</v>
      </c>
      <c r="G38" s="91">
        <v>0</v>
      </c>
      <c r="H38" s="72">
        <f t="shared" si="9"/>
        <v>310710.40000000002</v>
      </c>
      <c r="I38" s="72">
        <f t="shared" si="10"/>
        <v>0</v>
      </c>
      <c r="J38" s="72">
        <f t="shared" si="11"/>
        <v>310710.40000000002</v>
      </c>
      <c r="K38" s="97"/>
      <c r="L38" s="110"/>
    </row>
    <row r="39" spans="1:12" s="94" customFormat="1" collapsed="1" x14ac:dyDescent="0.25">
      <c r="A39" s="76" t="s">
        <v>35</v>
      </c>
      <c r="B39" s="77" t="s">
        <v>88</v>
      </c>
      <c r="C39" s="78"/>
      <c r="D39" s="113"/>
      <c r="E39" s="57"/>
      <c r="F39" s="91">
        <v>0</v>
      </c>
      <c r="G39" s="91">
        <v>0</v>
      </c>
      <c r="H39" s="72">
        <f t="shared" si="9"/>
        <v>0</v>
      </c>
      <c r="I39" s="72">
        <f t="shared" si="10"/>
        <v>0</v>
      </c>
      <c r="J39" s="72">
        <f t="shared" si="11"/>
        <v>0</v>
      </c>
      <c r="K39" s="114"/>
      <c r="L39" s="93"/>
    </row>
    <row r="40" spans="1:12" s="112" customFormat="1" hidden="1" outlineLevel="1" x14ac:dyDescent="0.25">
      <c r="A40" s="107"/>
      <c r="B40" s="108" t="s">
        <v>106</v>
      </c>
      <c r="C40" s="78" t="s">
        <v>0</v>
      </c>
      <c r="D40" s="113">
        <v>27.742000000000001</v>
      </c>
      <c r="E40" s="57"/>
      <c r="F40" s="72">
        <v>3440</v>
      </c>
      <c r="G40" s="91">
        <v>2080</v>
      </c>
      <c r="H40" s="72">
        <f t="shared" si="9"/>
        <v>95432.48</v>
      </c>
      <c r="I40" s="72">
        <f t="shared" si="10"/>
        <v>57703.360000000001</v>
      </c>
      <c r="J40" s="72">
        <f t="shared" si="11"/>
        <v>153135.84</v>
      </c>
      <c r="K40" s="97"/>
      <c r="L40" s="110"/>
    </row>
    <row r="41" spans="1:12" s="112" customFormat="1" hidden="1" outlineLevel="1" x14ac:dyDescent="0.25">
      <c r="A41" s="107"/>
      <c r="B41" s="108" t="s">
        <v>107</v>
      </c>
      <c r="C41" s="78" t="s">
        <v>16</v>
      </c>
      <c r="D41" s="113">
        <v>288.09000000000003</v>
      </c>
      <c r="E41" s="57"/>
      <c r="F41" s="91">
        <v>179.52</v>
      </c>
      <c r="G41" s="91">
        <v>240</v>
      </c>
      <c r="H41" s="72">
        <f t="shared" si="9"/>
        <v>51717.916800000006</v>
      </c>
      <c r="I41" s="72">
        <f t="shared" si="10"/>
        <v>69141.600000000006</v>
      </c>
      <c r="J41" s="72">
        <f t="shared" si="11"/>
        <v>120859.51680000001</v>
      </c>
      <c r="K41" s="97"/>
      <c r="L41" s="110"/>
    </row>
    <row r="42" spans="1:12" s="94" customFormat="1" collapsed="1" x14ac:dyDescent="0.25">
      <c r="A42" s="76" t="s">
        <v>45</v>
      </c>
      <c r="B42" s="77" t="s">
        <v>94</v>
      </c>
      <c r="C42" s="78" t="s">
        <v>18</v>
      </c>
      <c r="D42" s="113">
        <v>14</v>
      </c>
      <c r="E42" s="57"/>
      <c r="F42" s="91">
        <v>0</v>
      </c>
      <c r="G42" s="91">
        <v>0</v>
      </c>
      <c r="H42" s="72">
        <f t="shared" si="9"/>
        <v>0</v>
      </c>
      <c r="I42" s="72">
        <f t="shared" si="10"/>
        <v>0</v>
      </c>
      <c r="J42" s="72">
        <f t="shared" si="11"/>
        <v>0</v>
      </c>
      <c r="K42" s="114"/>
      <c r="L42" s="93"/>
    </row>
    <row r="43" spans="1:12" s="112" customFormat="1" hidden="1" outlineLevel="1" x14ac:dyDescent="0.25">
      <c r="A43" s="107"/>
      <c r="B43" s="108" t="s">
        <v>75</v>
      </c>
      <c r="C43" s="78" t="s">
        <v>74</v>
      </c>
      <c r="D43" s="113">
        <v>14</v>
      </c>
      <c r="E43" s="57"/>
      <c r="F43" s="91">
        <v>101920</v>
      </c>
      <c r="G43" s="91">
        <v>11846.400000000001</v>
      </c>
      <c r="H43" s="72">
        <f t="shared" si="9"/>
        <v>1426880</v>
      </c>
      <c r="I43" s="72">
        <f t="shared" si="10"/>
        <v>165849.60000000003</v>
      </c>
      <c r="J43" s="72">
        <f t="shared" si="11"/>
        <v>1592729.6000000001</v>
      </c>
      <c r="K43" s="97"/>
      <c r="L43" s="110"/>
    </row>
    <row r="44" spans="1:12" s="112" customFormat="1" hidden="1" outlineLevel="1" x14ac:dyDescent="0.25">
      <c r="A44" s="107"/>
      <c r="B44" s="108" t="s">
        <v>89</v>
      </c>
      <c r="C44" s="78" t="s">
        <v>74</v>
      </c>
      <c r="D44" s="113">
        <v>14</v>
      </c>
      <c r="E44" s="57"/>
      <c r="F44" s="91">
        <v>16432</v>
      </c>
      <c r="G44" s="91">
        <v>4014.72</v>
      </c>
      <c r="H44" s="72">
        <f t="shared" si="9"/>
        <v>230048</v>
      </c>
      <c r="I44" s="72">
        <f t="shared" si="10"/>
        <v>56206.079999999994</v>
      </c>
      <c r="J44" s="72">
        <f t="shared" si="11"/>
        <v>286254.08000000002</v>
      </c>
      <c r="K44" s="97"/>
      <c r="L44" s="110"/>
    </row>
    <row r="45" spans="1:12" s="112" customFormat="1" hidden="1" outlineLevel="1" x14ac:dyDescent="0.25">
      <c r="A45" s="107"/>
      <c r="B45" s="108" t="s">
        <v>76</v>
      </c>
      <c r="C45" s="78" t="s">
        <v>18</v>
      </c>
      <c r="D45" s="113">
        <v>14</v>
      </c>
      <c r="E45" s="57"/>
      <c r="F45" s="91">
        <v>15894.320000000002</v>
      </c>
      <c r="G45" s="91">
        <v>1900.8000000000002</v>
      </c>
      <c r="H45" s="72">
        <f t="shared" si="9"/>
        <v>222520.48</v>
      </c>
      <c r="I45" s="72">
        <f t="shared" si="10"/>
        <v>26611.200000000004</v>
      </c>
      <c r="J45" s="72">
        <f t="shared" si="11"/>
        <v>249131.68000000002</v>
      </c>
      <c r="K45" s="97"/>
      <c r="L45" s="110"/>
    </row>
    <row r="46" spans="1:12" s="112" customFormat="1" hidden="1" outlineLevel="1" x14ac:dyDescent="0.25">
      <c r="A46" s="107"/>
      <c r="B46" s="108" t="s">
        <v>105</v>
      </c>
      <c r="C46" s="78" t="s">
        <v>18</v>
      </c>
      <c r="D46" s="113">
        <v>14</v>
      </c>
      <c r="E46" s="57"/>
      <c r="F46" s="91">
        <v>7488</v>
      </c>
      <c r="G46" s="91">
        <v>1840</v>
      </c>
      <c r="H46" s="72">
        <f t="shared" si="9"/>
        <v>104832</v>
      </c>
      <c r="I46" s="72">
        <f t="shared" si="10"/>
        <v>25760</v>
      </c>
      <c r="J46" s="72">
        <f t="shared" si="11"/>
        <v>130592</v>
      </c>
      <c r="K46" s="97"/>
      <c r="L46" s="110"/>
    </row>
    <row r="47" spans="1:12" s="94" customFormat="1" collapsed="1" x14ac:dyDescent="0.25">
      <c r="A47" s="76" t="s">
        <v>46</v>
      </c>
      <c r="B47" s="77" t="s">
        <v>95</v>
      </c>
      <c r="C47" s="78" t="s">
        <v>24</v>
      </c>
      <c r="D47" s="113">
        <v>10</v>
      </c>
      <c r="E47" s="57"/>
      <c r="F47" s="91">
        <v>0</v>
      </c>
      <c r="G47" s="91">
        <v>640</v>
      </c>
      <c r="H47" s="72">
        <f t="shared" si="9"/>
        <v>0</v>
      </c>
      <c r="I47" s="72">
        <f t="shared" si="10"/>
        <v>6400</v>
      </c>
      <c r="J47" s="72">
        <f t="shared" si="11"/>
        <v>6400</v>
      </c>
      <c r="K47" s="114"/>
      <c r="L47" s="93"/>
    </row>
    <row r="48" spans="1:12" s="112" customFormat="1" hidden="1" outlineLevel="1" x14ac:dyDescent="0.25">
      <c r="A48" s="107"/>
      <c r="B48" s="108" t="s">
        <v>91</v>
      </c>
      <c r="C48" s="78" t="s">
        <v>24</v>
      </c>
      <c r="D48" s="113">
        <v>11</v>
      </c>
      <c r="E48" s="57"/>
      <c r="F48" s="91">
        <v>1248</v>
      </c>
      <c r="G48" s="91">
        <v>0</v>
      </c>
      <c r="H48" s="72">
        <f t="shared" si="9"/>
        <v>13728</v>
      </c>
      <c r="I48" s="72">
        <f t="shared" si="10"/>
        <v>0</v>
      </c>
      <c r="J48" s="72">
        <f t="shared" si="11"/>
        <v>13728</v>
      </c>
      <c r="K48" s="97"/>
      <c r="L48" s="110"/>
    </row>
    <row r="49" spans="1:16" s="94" customFormat="1" collapsed="1" x14ac:dyDescent="0.25">
      <c r="A49" s="76" t="s">
        <v>55</v>
      </c>
      <c r="B49" s="77" t="s">
        <v>92</v>
      </c>
      <c r="C49" s="78" t="s">
        <v>77</v>
      </c>
      <c r="D49" s="113">
        <v>1</v>
      </c>
      <c r="E49" s="57"/>
      <c r="F49" s="91">
        <v>0</v>
      </c>
      <c r="G49" s="91">
        <v>22022.400000000001</v>
      </c>
      <c r="H49" s="72">
        <f t="shared" si="9"/>
        <v>0</v>
      </c>
      <c r="I49" s="72">
        <f t="shared" si="10"/>
        <v>22022.400000000001</v>
      </c>
      <c r="J49" s="72">
        <f t="shared" si="11"/>
        <v>22022.400000000001</v>
      </c>
      <c r="K49" s="114"/>
      <c r="L49" s="93"/>
    </row>
    <row r="50" spans="1:16" s="40" customFormat="1" ht="13.5" x14ac:dyDescent="0.25">
      <c r="A50" s="24" t="s">
        <v>78</v>
      </c>
      <c r="B50" s="25" t="s">
        <v>96</v>
      </c>
      <c r="C50" s="26" t="s">
        <v>0</v>
      </c>
      <c r="D50" s="50">
        <f>D51+D69+D89+D109+D122</f>
        <v>1086.596</v>
      </c>
      <c r="E50" s="51"/>
      <c r="F50" s="52">
        <v>0</v>
      </c>
      <c r="G50" s="52">
        <v>0</v>
      </c>
      <c r="H50" s="52">
        <f t="shared" ref="H50" si="12">H51+H69+H89+H109+H122+H131</f>
        <v>26091070.648808286</v>
      </c>
      <c r="I50" s="52">
        <f>I51+I69+I89+I109+I122+I131</f>
        <v>13580015.509695999</v>
      </c>
      <c r="J50" s="52">
        <f>J51+J69+J89+J109+J122+J131</f>
        <v>39671086.158504292</v>
      </c>
      <c r="K50" s="27"/>
      <c r="L50" s="39"/>
    </row>
    <row r="51" spans="1:16" s="36" customFormat="1" ht="13.5" x14ac:dyDescent="0.25">
      <c r="A51" s="15" t="s">
        <v>79</v>
      </c>
      <c r="B51" s="16" t="s">
        <v>64</v>
      </c>
      <c r="C51" s="17" t="s">
        <v>0</v>
      </c>
      <c r="D51" s="53">
        <v>511.73999999999995</v>
      </c>
      <c r="E51" s="54"/>
      <c r="F51" s="55">
        <v>0</v>
      </c>
      <c r="G51" s="55">
        <v>0</v>
      </c>
      <c r="H51" s="56">
        <f>SUM(H52:H68)</f>
        <v>12330673.250839394</v>
      </c>
      <c r="I51" s="56">
        <f t="shared" ref="I51:J51" si="13">SUM(I52:I68)</f>
        <v>6090427.6247999994</v>
      </c>
      <c r="J51" s="56">
        <f t="shared" si="13"/>
        <v>18421100.875639398</v>
      </c>
      <c r="K51" s="18"/>
      <c r="L51" s="35"/>
    </row>
    <row r="52" spans="1:16" s="94" customFormat="1" x14ac:dyDescent="0.25">
      <c r="A52" s="76" t="s">
        <v>8</v>
      </c>
      <c r="B52" s="77" t="s">
        <v>44</v>
      </c>
      <c r="C52" s="78" t="s">
        <v>0</v>
      </c>
      <c r="D52" s="79">
        <v>153.143</v>
      </c>
      <c r="E52" s="57"/>
      <c r="F52" s="91">
        <v>115.32480000000001</v>
      </c>
      <c r="G52" s="91">
        <v>6400</v>
      </c>
      <c r="H52" s="72">
        <f t="shared" ref="H52:H108" si="14">D52*F52</f>
        <v>17661.185846400003</v>
      </c>
      <c r="I52" s="72">
        <f t="shared" ref="I52:I108" si="15">D52*G52</f>
        <v>980115.2</v>
      </c>
      <c r="J52" s="72">
        <f t="shared" ref="J52:J108" si="16">H52+I52</f>
        <v>997776.38584639993</v>
      </c>
      <c r="K52" s="92"/>
      <c r="L52" s="93"/>
    </row>
    <row r="53" spans="1:16" s="94" customFormat="1" hidden="1" outlineLevel="1" x14ac:dyDescent="0.25">
      <c r="A53" s="80"/>
      <c r="B53" s="81" t="s">
        <v>41</v>
      </c>
      <c r="C53" s="82" t="s">
        <v>0</v>
      </c>
      <c r="D53" s="79">
        <v>156.20586</v>
      </c>
      <c r="E53" s="57"/>
      <c r="F53" s="91">
        <v>7102.5119999999997</v>
      </c>
      <c r="G53" s="91">
        <v>0</v>
      </c>
      <c r="H53" s="72">
        <f t="shared" si="14"/>
        <v>1109453.99512032</v>
      </c>
      <c r="I53" s="72">
        <f t="shared" si="15"/>
        <v>0</v>
      </c>
      <c r="J53" s="72">
        <f t="shared" si="16"/>
        <v>1109453.99512032</v>
      </c>
      <c r="K53" s="95" t="s">
        <v>42</v>
      </c>
      <c r="L53" s="93"/>
      <c r="P53" s="96"/>
    </row>
    <row r="54" spans="1:16" s="94" customFormat="1" collapsed="1" x14ac:dyDescent="0.25">
      <c r="A54" s="80" t="s">
        <v>7</v>
      </c>
      <c r="B54" s="83" t="s">
        <v>66</v>
      </c>
      <c r="C54" s="82" t="s">
        <v>16</v>
      </c>
      <c r="D54" s="84">
        <v>116.042</v>
      </c>
      <c r="E54" s="57"/>
      <c r="F54" s="91">
        <v>0</v>
      </c>
      <c r="G54" s="91">
        <v>3360</v>
      </c>
      <c r="H54" s="72">
        <f t="shared" si="14"/>
        <v>0</v>
      </c>
      <c r="I54" s="72">
        <f t="shared" si="15"/>
        <v>389901.12</v>
      </c>
      <c r="J54" s="72">
        <f t="shared" si="16"/>
        <v>389901.12</v>
      </c>
      <c r="K54" s="97"/>
      <c r="L54" s="93"/>
    </row>
    <row r="55" spans="1:16" s="99" customFormat="1" x14ac:dyDescent="0.25">
      <c r="A55" s="80" t="s">
        <v>14</v>
      </c>
      <c r="B55" s="85" t="s">
        <v>47</v>
      </c>
      <c r="C55" s="82" t="s">
        <v>39</v>
      </c>
      <c r="D55" s="86">
        <v>72.492550000000008</v>
      </c>
      <c r="E55" s="57"/>
      <c r="F55" s="91">
        <v>0</v>
      </c>
      <c r="G55" s="91">
        <v>18096</v>
      </c>
      <c r="H55" s="72">
        <f t="shared" si="14"/>
        <v>0</v>
      </c>
      <c r="I55" s="72">
        <f t="shared" si="15"/>
        <v>1311825.1848000002</v>
      </c>
      <c r="J55" s="72">
        <f t="shared" si="16"/>
        <v>1311825.1848000002</v>
      </c>
      <c r="K55" s="95"/>
      <c r="L55" s="98"/>
    </row>
    <row r="56" spans="1:16" s="101" customFormat="1" hidden="1" outlineLevel="1" x14ac:dyDescent="0.25">
      <c r="A56" s="80"/>
      <c r="B56" s="81" t="s">
        <v>48</v>
      </c>
      <c r="C56" s="82" t="s">
        <v>39</v>
      </c>
      <c r="D56" s="87">
        <v>3.5742000000000003</v>
      </c>
      <c r="E56" s="66"/>
      <c r="F56" s="91">
        <v>73596.873600000006</v>
      </c>
      <c r="G56" s="91">
        <v>0</v>
      </c>
      <c r="H56" s="72">
        <f t="shared" si="14"/>
        <v>263049.94562112004</v>
      </c>
      <c r="I56" s="72">
        <f t="shared" si="15"/>
        <v>0</v>
      </c>
      <c r="J56" s="72">
        <f t="shared" si="16"/>
        <v>263049.94562112004</v>
      </c>
      <c r="K56" s="95" t="s">
        <v>42</v>
      </c>
      <c r="L56" s="100"/>
    </row>
    <row r="57" spans="1:16" s="101" customFormat="1" hidden="1" outlineLevel="1" x14ac:dyDescent="0.25">
      <c r="A57" s="80"/>
      <c r="B57" s="81" t="s">
        <v>49</v>
      </c>
      <c r="C57" s="82" t="s">
        <v>39</v>
      </c>
      <c r="D57" s="87">
        <v>3.3022500000000004</v>
      </c>
      <c r="E57" s="66"/>
      <c r="F57" s="91">
        <v>73596.873600000006</v>
      </c>
      <c r="G57" s="91">
        <v>0</v>
      </c>
      <c r="H57" s="72">
        <f t="shared" si="14"/>
        <v>243035.27584560006</v>
      </c>
      <c r="I57" s="72">
        <f t="shared" si="15"/>
        <v>0</v>
      </c>
      <c r="J57" s="72">
        <f t="shared" si="16"/>
        <v>243035.27584560006</v>
      </c>
      <c r="K57" s="95" t="s">
        <v>42</v>
      </c>
      <c r="L57" s="100"/>
    </row>
    <row r="58" spans="1:16" s="101" customFormat="1" hidden="1" outlineLevel="1" x14ac:dyDescent="0.25">
      <c r="A58" s="80"/>
      <c r="B58" s="81" t="s">
        <v>50</v>
      </c>
      <c r="C58" s="82" t="s">
        <v>39</v>
      </c>
      <c r="D58" s="87">
        <v>36.941100000000006</v>
      </c>
      <c r="E58" s="66"/>
      <c r="F58" s="91">
        <v>73596.873600000006</v>
      </c>
      <c r="G58" s="91">
        <v>0</v>
      </c>
      <c r="H58" s="72">
        <f t="shared" si="14"/>
        <v>2718749.4673449607</v>
      </c>
      <c r="I58" s="72">
        <f t="shared" si="15"/>
        <v>0</v>
      </c>
      <c r="J58" s="72">
        <f t="shared" si="16"/>
        <v>2718749.4673449607</v>
      </c>
      <c r="K58" s="95" t="s">
        <v>42</v>
      </c>
      <c r="L58" s="100"/>
    </row>
    <row r="59" spans="1:16" s="101" customFormat="1" hidden="1" outlineLevel="1" x14ac:dyDescent="0.25">
      <c r="A59" s="80"/>
      <c r="B59" s="81" t="s">
        <v>51</v>
      </c>
      <c r="C59" s="82" t="s">
        <v>39</v>
      </c>
      <c r="D59" s="87">
        <v>7.4707500000000007</v>
      </c>
      <c r="E59" s="66"/>
      <c r="F59" s="91">
        <v>73596.873600000006</v>
      </c>
      <c r="G59" s="91">
        <v>0</v>
      </c>
      <c r="H59" s="72">
        <f t="shared" si="14"/>
        <v>549823.84344720014</v>
      </c>
      <c r="I59" s="72">
        <f t="shared" si="15"/>
        <v>0</v>
      </c>
      <c r="J59" s="72">
        <f t="shared" si="16"/>
        <v>549823.84344720014</v>
      </c>
      <c r="K59" s="95" t="s">
        <v>42</v>
      </c>
      <c r="L59" s="100"/>
    </row>
    <row r="60" spans="1:16" s="101" customFormat="1" hidden="1" outlineLevel="1" x14ac:dyDescent="0.25">
      <c r="A60" s="80"/>
      <c r="B60" s="81" t="s">
        <v>52</v>
      </c>
      <c r="C60" s="82" t="s">
        <v>39</v>
      </c>
      <c r="D60" s="87">
        <v>17.183249999999997</v>
      </c>
      <c r="E60" s="66"/>
      <c r="F60" s="91">
        <v>73596.873600000006</v>
      </c>
      <c r="G60" s="91">
        <v>0</v>
      </c>
      <c r="H60" s="72">
        <f t="shared" si="14"/>
        <v>1264633.4782872</v>
      </c>
      <c r="I60" s="72">
        <f t="shared" si="15"/>
        <v>0</v>
      </c>
      <c r="J60" s="72">
        <f t="shared" si="16"/>
        <v>1264633.4782872</v>
      </c>
      <c r="K60" s="95" t="s">
        <v>42</v>
      </c>
      <c r="L60" s="100"/>
    </row>
    <row r="61" spans="1:16" s="101" customFormat="1" hidden="1" outlineLevel="1" x14ac:dyDescent="0.25">
      <c r="A61" s="80"/>
      <c r="B61" s="81" t="s">
        <v>53</v>
      </c>
      <c r="C61" s="82" t="s">
        <v>39</v>
      </c>
      <c r="D61" s="87">
        <v>4.0209999999999999</v>
      </c>
      <c r="E61" s="66"/>
      <c r="F61" s="91">
        <v>73596.873600000006</v>
      </c>
      <c r="G61" s="91">
        <v>0</v>
      </c>
      <c r="H61" s="72">
        <f t="shared" si="14"/>
        <v>295933.02874560002</v>
      </c>
      <c r="I61" s="72">
        <f t="shared" si="15"/>
        <v>0</v>
      </c>
      <c r="J61" s="72">
        <f t="shared" si="16"/>
        <v>295933.02874560002</v>
      </c>
      <c r="K61" s="95" t="s">
        <v>42</v>
      </c>
      <c r="L61" s="100"/>
    </row>
    <row r="62" spans="1:16" s="101" customFormat="1" ht="25.5" hidden="1" outlineLevel="1" x14ac:dyDescent="0.25">
      <c r="A62" s="80"/>
      <c r="B62" s="81" t="s">
        <v>54</v>
      </c>
      <c r="C62" s="82" t="s">
        <v>0</v>
      </c>
      <c r="D62" s="116">
        <v>0.7</v>
      </c>
      <c r="E62" s="66"/>
      <c r="F62" s="91">
        <v>16202.400000000001</v>
      </c>
      <c r="G62" s="91">
        <v>13783.6</v>
      </c>
      <c r="H62" s="72">
        <f t="shared" si="14"/>
        <v>11341.68</v>
      </c>
      <c r="I62" s="72">
        <f t="shared" si="15"/>
        <v>9648.52</v>
      </c>
      <c r="J62" s="72">
        <f t="shared" si="16"/>
        <v>20990.2</v>
      </c>
      <c r="K62" s="95"/>
      <c r="L62" s="100"/>
    </row>
    <row r="63" spans="1:16" s="101" customFormat="1" collapsed="1" x14ac:dyDescent="0.25">
      <c r="A63" s="80" t="s">
        <v>15</v>
      </c>
      <c r="B63" s="83" t="s">
        <v>65</v>
      </c>
      <c r="C63" s="78" t="s">
        <v>0</v>
      </c>
      <c r="D63" s="79">
        <v>511.73999999999995</v>
      </c>
      <c r="E63" s="57"/>
      <c r="F63" s="91">
        <v>115.32480000000001</v>
      </c>
      <c r="G63" s="91">
        <v>6400</v>
      </c>
      <c r="H63" s="72">
        <f t="shared" si="14"/>
        <v>59016.313152000002</v>
      </c>
      <c r="I63" s="72">
        <f t="shared" si="15"/>
        <v>3275135.9999999995</v>
      </c>
      <c r="J63" s="72">
        <f t="shared" si="16"/>
        <v>3334152.3131519994</v>
      </c>
      <c r="K63" s="95"/>
      <c r="L63" s="100"/>
    </row>
    <row r="64" spans="1:16" s="101" customFormat="1" hidden="1" outlineLevel="1" x14ac:dyDescent="0.25">
      <c r="A64" s="88"/>
      <c r="B64" s="81" t="s">
        <v>63</v>
      </c>
      <c r="C64" s="78" t="s">
        <v>0</v>
      </c>
      <c r="D64" s="79">
        <v>521.97479999999996</v>
      </c>
      <c r="E64" s="57"/>
      <c r="F64" s="91">
        <v>9203.9750400000012</v>
      </c>
      <c r="G64" s="91">
        <v>0</v>
      </c>
      <c r="H64" s="72">
        <f t="shared" si="14"/>
        <v>4804243.0307089919</v>
      </c>
      <c r="I64" s="72">
        <f t="shared" si="15"/>
        <v>0</v>
      </c>
      <c r="J64" s="72">
        <f t="shared" si="16"/>
        <v>4804243.0307089919</v>
      </c>
      <c r="K64" s="95"/>
      <c r="L64" s="100"/>
    </row>
    <row r="65" spans="1:16" s="94" customFormat="1" hidden="1" outlineLevel="1" x14ac:dyDescent="0.25">
      <c r="A65" s="80"/>
      <c r="B65" s="81" t="s">
        <v>112</v>
      </c>
      <c r="C65" s="82" t="s">
        <v>39</v>
      </c>
      <c r="D65" s="79">
        <v>2.0878991999999998</v>
      </c>
      <c r="E65" s="57"/>
      <c r="F65" s="91">
        <v>441600</v>
      </c>
      <c r="G65" s="91">
        <v>0</v>
      </c>
      <c r="H65" s="72">
        <f t="shared" si="14"/>
        <v>922016.28671999997</v>
      </c>
      <c r="I65" s="72">
        <f t="shared" si="15"/>
        <v>0</v>
      </c>
      <c r="J65" s="72">
        <f t="shared" si="16"/>
        <v>922016.28671999997</v>
      </c>
      <c r="K65" s="95"/>
      <c r="L65" s="93"/>
      <c r="P65" s="96"/>
    </row>
    <row r="66" spans="1:16" s="75" customFormat="1" collapsed="1" x14ac:dyDescent="0.25">
      <c r="A66" s="89" t="s">
        <v>35</v>
      </c>
      <c r="B66" s="73" t="s">
        <v>56</v>
      </c>
      <c r="C66" s="69" t="s">
        <v>24</v>
      </c>
      <c r="D66" s="70">
        <v>99.2</v>
      </c>
      <c r="E66" s="65"/>
      <c r="F66" s="71">
        <v>0</v>
      </c>
      <c r="G66" s="71">
        <v>1248</v>
      </c>
      <c r="H66" s="72">
        <f t="shared" si="14"/>
        <v>0</v>
      </c>
      <c r="I66" s="72">
        <f t="shared" si="15"/>
        <v>123801.60000000001</v>
      </c>
      <c r="J66" s="72">
        <f t="shared" si="16"/>
        <v>123801.60000000001</v>
      </c>
      <c r="K66" s="73"/>
      <c r="L66" s="74"/>
    </row>
    <row r="67" spans="1:16" s="75" customFormat="1" hidden="1" outlineLevel="1" x14ac:dyDescent="0.25">
      <c r="A67" s="67"/>
      <c r="B67" s="90" t="s">
        <v>60</v>
      </c>
      <c r="C67" s="69" t="s">
        <v>24</v>
      </c>
      <c r="D67" s="70">
        <v>84.7</v>
      </c>
      <c r="E67" s="65"/>
      <c r="F67" s="71">
        <v>550.80000000000007</v>
      </c>
      <c r="G67" s="71">
        <v>0</v>
      </c>
      <c r="H67" s="72">
        <f t="shared" si="14"/>
        <v>46652.760000000009</v>
      </c>
      <c r="I67" s="72">
        <f t="shared" si="15"/>
        <v>0</v>
      </c>
      <c r="J67" s="72">
        <f t="shared" si="16"/>
        <v>46652.760000000009</v>
      </c>
      <c r="K67" s="73"/>
      <c r="L67" s="74"/>
    </row>
    <row r="68" spans="1:16" s="75" customFormat="1" hidden="1" outlineLevel="1" x14ac:dyDescent="0.25">
      <c r="A68" s="67"/>
      <c r="B68" s="68" t="s">
        <v>59</v>
      </c>
      <c r="C68" s="69" t="s">
        <v>24</v>
      </c>
      <c r="D68" s="70">
        <v>14.5</v>
      </c>
      <c r="E68" s="65"/>
      <c r="F68" s="71">
        <v>1728.48</v>
      </c>
      <c r="G68" s="71">
        <v>0</v>
      </c>
      <c r="H68" s="72">
        <f t="shared" si="14"/>
        <v>25062.959999999999</v>
      </c>
      <c r="I68" s="72">
        <f t="shared" si="15"/>
        <v>0</v>
      </c>
      <c r="J68" s="72">
        <f t="shared" si="16"/>
        <v>25062.959999999999</v>
      </c>
      <c r="K68" s="73"/>
      <c r="L68" s="74"/>
    </row>
    <row r="69" spans="1:16" s="36" customFormat="1" ht="13.5" collapsed="1" x14ac:dyDescent="0.25">
      <c r="A69" s="15" t="s">
        <v>80</v>
      </c>
      <c r="B69" s="16" t="s">
        <v>67</v>
      </c>
      <c r="C69" s="17" t="s">
        <v>0</v>
      </c>
      <c r="D69" s="53">
        <v>51.84</v>
      </c>
      <c r="E69" s="54"/>
      <c r="F69" s="55">
        <v>0</v>
      </c>
      <c r="G69" s="55">
        <v>0</v>
      </c>
      <c r="H69" s="56">
        <f>SUM(H70:H88)</f>
        <v>1292405.7995775889</v>
      </c>
      <c r="I69" s="56">
        <f t="shared" ref="I69:J69" si="17">SUM(I70:I88)</f>
        <v>693555.11609600019</v>
      </c>
      <c r="J69" s="56">
        <f t="shared" si="17"/>
        <v>1985960.9156735889</v>
      </c>
      <c r="K69" s="18"/>
      <c r="L69" s="35"/>
    </row>
    <row r="70" spans="1:16" s="94" customFormat="1" x14ac:dyDescent="0.25">
      <c r="A70" s="76" t="s">
        <v>8</v>
      </c>
      <c r="B70" s="77" t="s">
        <v>44</v>
      </c>
      <c r="C70" s="78" t="s">
        <v>0</v>
      </c>
      <c r="D70" s="79">
        <v>7.2492550000000016</v>
      </c>
      <c r="E70" s="57"/>
      <c r="F70" s="91">
        <v>115.32480000000001</v>
      </c>
      <c r="G70" s="91">
        <v>6400</v>
      </c>
      <c r="H70" s="72">
        <f t="shared" si="14"/>
        <v>836.01888302400027</v>
      </c>
      <c r="I70" s="72">
        <f t="shared" si="15"/>
        <v>46395.232000000011</v>
      </c>
      <c r="J70" s="72">
        <f t="shared" si="16"/>
        <v>47231.250883024011</v>
      </c>
      <c r="K70" s="92"/>
      <c r="L70" s="93"/>
    </row>
    <row r="71" spans="1:16" s="94" customFormat="1" hidden="1" outlineLevel="1" x14ac:dyDescent="0.25">
      <c r="A71" s="80"/>
      <c r="B71" s="81" t="s">
        <v>41</v>
      </c>
      <c r="C71" s="82" t="s">
        <v>0</v>
      </c>
      <c r="D71" s="79">
        <v>7.394240100000002</v>
      </c>
      <c r="E71" s="57"/>
      <c r="F71" s="91">
        <v>7102.5119999999997</v>
      </c>
      <c r="G71" s="91">
        <v>0</v>
      </c>
      <c r="H71" s="72">
        <f t="shared" si="14"/>
        <v>52517.67904113121</v>
      </c>
      <c r="I71" s="72">
        <f t="shared" si="15"/>
        <v>0</v>
      </c>
      <c r="J71" s="72">
        <f t="shared" si="16"/>
        <v>52517.67904113121</v>
      </c>
      <c r="K71" s="95" t="s">
        <v>42</v>
      </c>
      <c r="L71" s="93"/>
      <c r="P71" s="96"/>
    </row>
    <row r="72" spans="1:16" s="94" customFormat="1" collapsed="1" x14ac:dyDescent="0.25">
      <c r="A72" s="80" t="s">
        <v>7</v>
      </c>
      <c r="B72" s="83" t="s">
        <v>68</v>
      </c>
      <c r="C72" s="82" t="s">
        <v>16</v>
      </c>
      <c r="D72" s="84">
        <v>24.739000000000001</v>
      </c>
      <c r="E72" s="57"/>
      <c r="F72" s="91">
        <v>0</v>
      </c>
      <c r="G72" s="91">
        <v>3360</v>
      </c>
      <c r="H72" s="72">
        <f t="shared" si="14"/>
        <v>0</v>
      </c>
      <c r="I72" s="72">
        <f t="shared" si="15"/>
        <v>83123.040000000008</v>
      </c>
      <c r="J72" s="72">
        <f t="shared" si="16"/>
        <v>83123.040000000008</v>
      </c>
      <c r="K72" s="97"/>
      <c r="L72" s="93"/>
    </row>
    <row r="73" spans="1:16" s="99" customFormat="1" x14ac:dyDescent="0.25">
      <c r="A73" s="80" t="s">
        <v>14</v>
      </c>
      <c r="B73" s="85" t="s">
        <v>47</v>
      </c>
      <c r="C73" s="82" t="s">
        <v>39</v>
      </c>
      <c r="D73" s="86">
        <v>7.2671260000000002</v>
      </c>
      <c r="E73" s="57"/>
      <c r="F73" s="91">
        <v>0</v>
      </c>
      <c r="G73" s="91">
        <v>18096</v>
      </c>
      <c r="H73" s="72">
        <f t="shared" si="14"/>
        <v>0</v>
      </c>
      <c r="I73" s="72">
        <f t="shared" si="15"/>
        <v>131505.91209600001</v>
      </c>
      <c r="J73" s="72">
        <f t="shared" si="16"/>
        <v>131505.91209600001</v>
      </c>
      <c r="K73" s="95"/>
      <c r="L73" s="98"/>
    </row>
    <row r="74" spans="1:16" s="101" customFormat="1" hidden="1" outlineLevel="1" x14ac:dyDescent="0.25">
      <c r="A74" s="80"/>
      <c r="B74" s="81" t="s">
        <v>48</v>
      </c>
      <c r="C74" s="82" t="s">
        <v>39</v>
      </c>
      <c r="D74" s="87">
        <v>0.3752910000000001</v>
      </c>
      <c r="E74" s="66"/>
      <c r="F74" s="91">
        <v>73596.873600000006</v>
      </c>
      <c r="G74" s="91">
        <v>0</v>
      </c>
      <c r="H74" s="72">
        <f t="shared" si="14"/>
        <v>27620.244290217608</v>
      </c>
      <c r="I74" s="72">
        <f t="shared" si="15"/>
        <v>0</v>
      </c>
      <c r="J74" s="72">
        <f t="shared" si="16"/>
        <v>27620.244290217608</v>
      </c>
      <c r="K74" s="95" t="s">
        <v>42</v>
      </c>
      <c r="L74" s="100"/>
    </row>
    <row r="75" spans="1:16" s="101" customFormat="1" hidden="1" outlineLevel="1" x14ac:dyDescent="0.25">
      <c r="A75" s="80"/>
      <c r="B75" s="81" t="s">
        <v>49</v>
      </c>
      <c r="C75" s="82" t="s">
        <v>39</v>
      </c>
      <c r="D75" s="87">
        <v>0.33022500000000005</v>
      </c>
      <c r="E75" s="66"/>
      <c r="F75" s="91">
        <v>73596.873600000006</v>
      </c>
      <c r="G75" s="91">
        <v>0</v>
      </c>
      <c r="H75" s="72">
        <f t="shared" si="14"/>
        <v>24303.527584560004</v>
      </c>
      <c r="I75" s="72">
        <f t="shared" si="15"/>
        <v>0</v>
      </c>
      <c r="J75" s="72">
        <f t="shared" si="16"/>
        <v>24303.527584560004</v>
      </c>
      <c r="K75" s="95" t="s">
        <v>42</v>
      </c>
      <c r="L75" s="100"/>
    </row>
    <row r="76" spans="1:16" s="101" customFormat="1" hidden="1" outlineLevel="1" x14ac:dyDescent="0.25">
      <c r="A76" s="80"/>
      <c r="B76" s="81" t="s">
        <v>50</v>
      </c>
      <c r="C76" s="82" t="s">
        <v>39</v>
      </c>
      <c r="D76" s="87">
        <v>3.6941100000000007</v>
      </c>
      <c r="E76" s="66"/>
      <c r="F76" s="91">
        <v>73596.873600000006</v>
      </c>
      <c r="G76" s="91">
        <v>0</v>
      </c>
      <c r="H76" s="72">
        <f t="shared" si="14"/>
        <v>271874.9467344961</v>
      </c>
      <c r="I76" s="72">
        <f t="shared" si="15"/>
        <v>0</v>
      </c>
      <c r="J76" s="72">
        <f t="shared" si="16"/>
        <v>271874.9467344961</v>
      </c>
      <c r="K76" s="95" t="s">
        <v>42</v>
      </c>
      <c r="L76" s="100"/>
    </row>
    <row r="77" spans="1:16" s="101" customFormat="1" hidden="1" outlineLevel="1" x14ac:dyDescent="0.25">
      <c r="A77" s="80"/>
      <c r="B77" s="81" t="s">
        <v>51</v>
      </c>
      <c r="C77" s="82" t="s">
        <v>39</v>
      </c>
      <c r="D77" s="87">
        <v>0.74707500000000016</v>
      </c>
      <c r="E77" s="66"/>
      <c r="F77" s="91">
        <v>73596.873600000006</v>
      </c>
      <c r="G77" s="91">
        <v>0</v>
      </c>
      <c r="H77" s="72">
        <f t="shared" si="14"/>
        <v>54982.38434472002</v>
      </c>
      <c r="I77" s="72">
        <f t="shared" si="15"/>
        <v>0</v>
      </c>
      <c r="J77" s="72">
        <f t="shared" si="16"/>
        <v>54982.38434472002</v>
      </c>
      <c r="K77" s="95" t="s">
        <v>42</v>
      </c>
      <c r="L77" s="100"/>
    </row>
    <row r="78" spans="1:16" s="101" customFormat="1" hidden="1" outlineLevel="1" x14ac:dyDescent="0.25">
      <c r="A78" s="80"/>
      <c r="B78" s="81" t="s">
        <v>52</v>
      </c>
      <c r="C78" s="82" t="s">
        <v>39</v>
      </c>
      <c r="D78" s="87">
        <v>1.7183249999999999</v>
      </c>
      <c r="E78" s="66"/>
      <c r="F78" s="91">
        <v>73596.873600000006</v>
      </c>
      <c r="G78" s="91">
        <v>0</v>
      </c>
      <c r="H78" s="72">
        <f t="shared" si="14"/>
        <v>126463.34782872</v>
      </c>
      <c r="I78" s="72">
        <f t="shared" si="15"/>
        <v>0</v>
      </c>
      <c r="J78" s="72">
        <f t="shared" si="16"/>
        <v>126463.34782872</v>
      </c>
      <c r="K78" s="95" t="s">
        <v>42</v>
      </c>
      <c r="L78" s="100"/>
    </row>
    <row r="79" spans="1:16" s="101" customFormat="1" hidden="1" outlineLevel="1" x14ac:dyDescent="0.25">
      <c r="A79" s="80"/>
      <c r="B79" s="81" t="s">
        <v>53</v>
      </c>
      <c r="C79" s="82" t="s">
        <v>39</v>
      </c>
      <c r="D79" s="87">
        <v>0.40210000000000001</v>
      </c>
      <c r="E79" s="66"/>
      <c r="F79" s="91">
        <v>73596.873600000006</v>
      </c>
      <c r="G79" s="91">
        <v>0</v>
      </c>
      <c r="H79" s="72">
        <f t="shared" si="14"/>
        <v>29593.302874560002</v>
      </c>
      <c r="I79" s="72">
        <f t="shared" si="15"/>
        <v>0</v>
      </c>
      <c r="J79" s="72">
        <f t="shared" si="16"/>
        <v>29593.302874560002</v>
      </c>
      <c r="K79" s="95" t="s">
        <v>42</v>
      </c>
      <c r="L79" s="100"/>
    </row>
    <row r="80" spans="1:16" s="101" customFormat="1" ht="25.5" hidden="1" outlineLevel="1" x14ac:dyDescent="0.25">
      <c r="A80" s="80"/>
      <c r="B80" s="81" t="s">
        <v>54</v>
      </c>
      <c r="C80" s="82" t="s">
        <v>0</v>
      </c>
      <c r="D80" s="87">
        <v>6.9999999999999993E-2</v>
      </c>
      <c r="E80" s="66"/>
      <c r="F80" s="91">
        <v>16202.400000000001</v>
      </c>
      <c r="G80" s="91">
        <v>13783.6</v>
      </c>
      <c r="H80" s="72">
        <f t="shared" si="14"/>
        <v>1134.1679999999999</v>
      </c>
      <c r="I80" s="72">
        <f t="shared" si="15"/>
        <v>964.85199999999998</v>
      </c>
      <c r="J80" s="72">
        <f t="shared" si="16"/>
        <v>2099.02</v>
      </c>
      <c r="K80" s="95"/>
      <c r="L80" s="100"/>
    </row>
    <row r="81" spans="1:16" s="101" customFormat="1" collapsed="1" x14ac:dyDescent="0.25">
      <c r="A81" s="80" t="s">
        <v>15</v>
      </c>
      <c r="B81" s="83" t="s">
        <v>71</v>
      </c>
      <c r="C81" s="78" t="s">
        <v>0</v>
      </c>
      <c r="D81" s="79">
        <v>51.84</v>
      </c>
      <c r="E81" s="57"/>
      <c r="F81" s="91">
        <v>61.9392</v>
      </c>
      <c r="G81" s="91">
        <v>6400</v>
      </c>
      <c r="H81" s="72">
        <f t="shared" si="14"/>
        <v>3210.928128</v>
      </c>
      <c r="I81" s="72">
        <f t="shared" si="15"/>
        <v>331776</v>
      </c>
      <c r="J81" s="72">
        <f t="shared" si="16"/>
        <v>334986.928128</v>
      </c>
      <c r="K81" s="95"/>
      <c r="L81" s="100"/>
    </row>
    <row r="82" spans="1:16" s="101" customFormat="1" hidden="1" outlineLevel="1" x14ac:dyDescent="0.25">
      <c r="A82" s="88"/>
      <c r="B82" s="81" t="s">
        <v>63</v>
      </c>
      <c r="C82" s="78" t="s">
        <v>0</v>
      </c>
      <c r="D82" s="79">
        <v>52.876800000000003</v>
      </c>
      <c r="E82" s="57"/>
      <c r="F82" s="91">
        <v>9203.9712</v>
      </c>
      <c r="G82" s="91">
        <v>0</v>
      </c>
      <c r="H82" s="72">
        <f t="shared" si="14"/>
        <v>486676.54434816004</v>
      </c>
      <c r="I82" s="72">
        <f t="shared" si="15"/>
        <v>0</v>
      </c>
      <c r="J82" s="72">
        <f t="shared" si="16"/>
        <v>486676.54434816004</v>
      </c>
      <c r="K82" s="95"/>
      <c r="L82" s="100"/>
    </row>
    <row r="83" spans="1:16" s="94" customFormat="1" hidden="1" outlineLevel="1" x14ac:dyDescent="0.25">
      <c r="A83" s="80"/>
      <c r="B83" s="81" t="s">
        <v>112</v>
      </c>
      <c r="C83" s="82" t="s">
        <v>39</v>
      </c>
      <c r="D83" s="79">
        <v>0.21150720000000001</v>
      </c>
      <c r="E83" s="57"/>
      <c r="F83" s="91">
        <v>441600</v>
      </c>
      <c r="G83" s="91">
        <v>0</v>
      </c>
      <c r="H83" s="72">
        <f t="shared" si="14"/>
        <v>93401.579519999999</v>
      </c>
      <c r="I83" s="72">
        <f t="shared" si="15"/>
        <v>0</v>
      </c>
      <c r="J83" s="72">
        <f t="shared" si="16"/>
        <v>93401.579519999999</v>
      </c>
      <c r="K83" s="95"/>
      <c r="L83" s="93"/>
      <c r="P83" s="96"/>
    </row>
    <row r="84" spans="1:16" s="75" customFormat="1" collapsed="1" x14ac:dyDescent="0.25">
      <c r="A84" s="89" t="s">
        <v>35</v>
      </c>
      <c r="B84" s="73" t="s">
        <v>56</v>
      </c>
      <c r="C84" s="69" t="s">
        <v>24</v>
      </c>
      <c r="D84" s="70">
        <v>79.960000000000008</v>
      </c>
      <c r="E84" s="65"/>
      <c r="F84" s="71">
        <v>0</v>
      </c>
      <c r="G84" s="71">
        <v>1248</v>
      </c>
      <c r="H84" s="72">
        <f t="shared" si="14"/>
        <v>0</v>
      </c>
      <c r="I84" s="72">
        <f t="shared" si="15"/>
        <v>99790.080000000016</v>
      </c>
      <c r="J84" s="72">
        <f t="shared" si="16"/>
        <v>99790.080000000016</v>
      </c>
      <c r="K84" s="73"/>
      <c r="L84" s="74"/>
    </row>
    <row r="85" spans="1:16" s="75" customFormat="1" hidden="1" outlineLevel="1" x14ac:dyDescent="0.25">
      <c r="A85" s="67"/>
      <c r="B85" s="90" t="s">
        <v>60</v>
      </c>
      <c r="C85" s="69" t="s">
        <v>24</v>
      </c>
      <c r="D85" s="70">
        <v>36.46</v>
      </c>
      <c r="E85" s="65"/>
      <c r="F85" s="71">
        <v>550.80000000000007</v>
      </c>
      <c r="G85" s="71">
        <v>0</v>
      </c>
      <c r="H85" s="72">
        <f t="shared" si="14"/>
        <v>20082.168000000001</v>
      </c>
      <c r="I85" s="72">
        <f t="shared" si="15"/>
        <v>0</v>
      </c>
      <c r="J85" s="72">
        <f t="shared" si="16"/>
        <v>20082.168000000001</v>
      </c>
      <c r="K85" s="73"/>
      <c r="L85" s="74"/>
    </row>
    <row r="86" spans="1:16" s="75" customFormat="1" hidden="1" outlineLevel="1" x14ac:dyDescent="0.25">
      <c r="A86" s="67"/>
      <c r="B86" s="68" t="s">
        <v>59</v>
      </c>
      <c r="C86" s="69" t="s">
        <v>24</v>
      </c>
      <c r="D86" s="70">
        <v>14.5</v>
      </c>
      <c r="E86" s="65"/>
      <c r="F86" s="71">
        <v>1728.48</v>
      </c>
      <c r="G86" s="71">
        <v>0</v>
      </c>
      <c r="H86" s="72">
        <f t="shared" si="14"/>
        <v>25062.959999999999</v>
      </c>
      <c r="I86" s="72">
        <f t="shared" si="15"/>
        <v>0</v>
      </c>
      <c r="J86" s="72">
        <f t="shared" si="16"/>
        <v>25062.959999999999</v>
      </c>
      <c r="K86" s="73"/>
      <c r="L86" s="74"/>
    </row>
    <row r="87" spans="1:16" s="75" customFormat="1" hidden="1" outlineLevel="1" x14ac:dyDescent="0.25">
      <c r="A87" s="67"/>
      <c r="B87" s="68" t="s">
        <v>57</v>
      </c>
      <c r="C87" s="69" t="s">
        <v>24</v>
      </c>
      <c r="D87" s="70">
        <v>14.5</v>
      </c>
      <c r="E87" s="65"/>
      <c r="F87" s="71">
        <v>2652</v>
      </c>
      <c r="G87" s="71">
        <v>0</v>
      </c>
      <c r="H87" s="72">
        <f t="shared" si="14"/>
        <v>38454</v>
      </c>
      <c r="I87" s="72">
        <f t="shared" si="15"/>
        <v>0</v>
      </c>
      <c r="J87" s="72">
        <f t="shared" si="16"/>
        <v>38454</v>
      </c>
      <c r="K87" s="73"/>
      <c r="L87" s="74"/>
    </row>
    <row r="88" spans="1:16" s="75" customFormat="1" hidden="1" outlineLevel="1" x14ac:dyDescent="0.25">
      <c r="A88" s="67"/>
      <c r="B88" s="68" t="s">
        <v>58</v>
      </c>
      <c r="C88" s="69" t="s">
        <v>24</v>
      </c>
      <c r="D88" s="70">
        <v>14.5</v>
      </c>
      <c r="E88" s="65"/>
      <c r="F88" s="71">
        <v>2496</v>
      </c>
      <c r="G88" s="71">
        <v>0</v>
      </c>
      <c r="H88" s="72">
        <f t="shared" si="14"/>
        <v>36192</v>
      </c>
      <c r="I88" s="72">
        <f t="shared" si="15"/>
        <v>0</v>
      </c>
      <c r="J88" s="72">
        <f t="shared" si="16"/>
        <v>36192</v>
      </c>
      <c r="K88" s="73"/>
      <c r="L88" s="74"/>
    </row>
    <row r="89" spans="1:16" s="36" customFormat="1" ht="13.5" collapsed="1" x14ac:dyDescent="0.25">
      <c r="A89" s="15" t="s">
        <v>81</v>
      </c>
      <c r="B89" s="16" t="s">
        <v>69</v>
      </c>
      <c r="C89" s="17" t="s">
        <v>0</v>
      </c>
      <c r="D89" s="53">
        <v>142.63999999999999</v>
      </c>
      <c r="E89" s="54"/>
      <c r="F89" s="55">
        <v>0</v>
      </c>
      <c r="G89" s="55">
        <v>0</v>
      </c>
      <c r="H89" s="56">
        <f>SUM(H90:H108)</f>
        <v>3639871.0263470979</v>
      </c>
      <c r="I89" s="56">
        <f t="shared" ref="I89:J89" si="18">SUM(I90:I108)</f>
        <v>1889542.4777600002</v>
      </c>
      <c r="J89" s="56">
        <f t="shared" si="18"/>
        <v>5529413.5041070981</v>
      </c>
      <c r="K89" s="18"/>
      <c r="L89" s="35"/>
    </row>
    <row r="90" spans="1:16" s="94" customFormat="1" x14ac:dyDescent="0.25">
      <c r="A90" s="76" t="s">
        <v>8</v>
      </c>
      <c r="B90" s="77" t="s">
        <v>44</v>
      </c>
      <c r="C90" s="78" t="s">
        <v>0</v>
      </c>
      <c r="D90" s="79">
        <v>42.880040000000001</v>
      </c>
      <c r="E90" s="57"/>
      <c r="F90" s="91">
        <v>115.32480000000001</v>
      </c>
      <c r="G90" s="91">
        <v>6400</v>
      </c>
      <c r="H90" s="72">
        <f t="shared" si="14"/>
        <v>4945.1320369920004</v>
      </c>
      <c r="I90" s="72">
        <f t="shared" si="15"/>
        <v>274432.25599999999</v>
      </c>
      <c r="J90" s="72">
        <f t="shared" si="16"/>
        <v>279377.38803699199</v>
      </c>
      <c r="K90" s="92"/>
      <c r="L90" s="93"/>
    </row>
    <row r="91" spans="1:16" s="94" customFormat="1" hidden="1" outlineLevel="1" x14ac:dyDescent="0.25">
      <c r="A91" s="80"/>
      <c r="B91" s="81" t="s">
        <v>41</v>
      </c>
      <c r="C91" s="82" t="s">
        <v>0</v>
      </c>
      <c r="D91" s="79">
        <v>43.737640800000001</v>
      </c>
      <c r="E91" s="57"/>
      <c r="F91" s="91">
        <v>7102.5119999999997</v>
      </c>
      <c r="G91" s="91">
        <v>0</v>
      </c>
      <c r="H91" s="72">
        <f t="shared" si="14"/>
        <v>310647.11863368959</v>
      </c>
      <c r="I91" s="72">
        <f t="shared" si="15"/>
        <v>0</v>
      </c>
      <c r="J91" s="72">
        <f t="shared" si="16"/>
        <v>310647.11863368959</v>
      </c>
      <c r="K91" s="95" t="s">
        <v>42</v>
      </c>
      <c r="L91" s="93"/>
      <c r="P91" s="96"/>
    </row>
    <row r="92" spans="1:16" s="94" customFormat="1" collapsed="1" x14ac:dyDescent="0.25">
      <c r="A92" s="80" t="s">
        <v>7</v>
      </c>
      <c r="B92" s="83" t="s">
        <v>68</v>
      </c>
      <c r="C92" s="82" t="s">
        <v>16</v>
      </c>
      <c r="D92" s="84">
        <v>39.975000000000001</v>
      </c>
      <c r="E92" s="57"/>
      <c r="F92" s="91">
        <v>0</v>
      </c>
      <c r="G92" s="91">
        <v>3360</v>
      </c>
      <c r="H92" s="72">
        <f t="shared" si="14"/>
        <v>0</v>
      </c>
      <c r="I92" s="72">
        <f t="shared" si="15"/>
        <v>134316</v>
      </c>
      <c r="J92" s="72">
        <f t="shared" si="16"/>
        <v>134316</v>
      </c>
      <c r="K92" s="97"/>
      <c r="L92" s="93"/>
    </row>
    <row r="93" spans="1:16" s="99" customFormat="1" x14ac:dyDescent="0.25">
      <c r="A93" s="80" t="s">
        <v>14</v>
      </c>
      <c r="B93" s="85" t="s">
        <v>47</v>
      </c>
      <c r="C93" s="82" t="s">
        <v>39</v>
      </c>
      <c r="D93" s="86">
        <v>19.384960000000003</v>
      </c>
      <c r="E93" s="57"/>
      <c r="F93" s="91">
        <v>0</v>
      </c>
      <c r="G93" s="91">
        <v>18096</v>
      </c>
      <c r="H93" s="72">
        <f t="shared" si="14"/>
        <v>0</v>
      </c>
      <c r="I93" s="72">
        <f t="shared" si="15"/>
        <v>350790.23616000003</v>
      </c>
      <c r="J93" s="72">
        <f t="shared" si="16"/>
        <v>350790.23616000003</v>
      </c>
      <c r="K93" s="95"/>
      <c r="L93" s="98"/>
    </row>
    <row r="94" spans="1:16" s="101" customFormat="1" hidden="1" outlineLevel="1" x14ac:dyDescent="0.25">
      <c r="A94" s="80"/>
      <c r="B94" s="81" t="s">
        <v>48</v>
      </c>
      <c r="C94" s="82" t="s">
        <v>39</v>
      </c>
      <c r="D94" s="87">
        <v>0.95312000000000008</v>
      </c>
      <c r="E94" s="66"/>
      <c r="F94" s="91">
        <v>73596.873600000006</v>
      </c>
      <c r="G94" s="91">
        <v>0</v>
      </c>
      <c r="H94" s="72">
        <f t="shared" si="14"/>
        <v>70146.652165632011</v>
      </c>
      <c r="I94" s="72">
        <f t="shared" si="15"/>
        <v>0</v>
      </c>
      <c r="J94" s="72">
        <f t="shared" si="16"/>
        <v>70146.652165632011</v>
      </c>
      <c r="K94" s="95" t="s">
        <v>42</v>
      </c>
      <c r="L94" s="100"/>
    </row>
    <row r="95" spans="1:16" s="101" customFormat="1" hidden="1" outlineLevel="1" x14ac:dyDescent="0.25">
      <c r="A95" s="80"/>
      <c r="B95" s="81" t="s">
        <v>49</v>
      </c>
      <c r="C95" s="82" t="s">
        <v>39</v>
      </c>
      <c r="D95" s="87">
        <v>0.88060000000000005</v>
      </c>
      <c r="E95" s="66"/>
      <c r="F95" s="91">
        <v>73596.873600000006</v>
      </c>
      <c r="G95" s="91">
        <v>0</v>
      </c>
      <c r="H95" s="72">
        <f t="shared" si="14"/>
        <v>64809.406892160012</v>
      </c>
      <c r="I95" s="72">
        <f t="shared" si="15"/>
        <v>0</v>
      </c>
      <c r="J95" s="72">
        <f t="shared" si="16"/>
        <v>64809.406892160012</v>
      </c>
      <c r="K95" s="95" t="s">
        <v>42</v>
      </c>
      <c r="L95" s="100"/>
    </row>
    <row r="96" spans="1:16" s="101" customFormat="1" hidden="1" outlineLevel="1" x14ac:dyDescent="0.25">
      <c r="A96" s="80"/>
      <c r="B96" s="81" t="s">
        <v>50</v>
      </c>
      <c r="C96" s="82" t="s">
        <v>39</v>
      </c>
      <c r="D96" s="87">
        <v>9.8509600000000024</v>
      </c>
      <c r="E96" s="66"/>
      <c r="F96" s="91">
        <v>73596.873600000006</v>
      </c>
      <c r="G96" s="91">
        <v>0</v>
      </c>
      <c r="H96" s="72">
        <f t="shared" si="14"/>
        <v>724999.85795865627</v>
      </c>
      <c r="I96" s="72">
        <f t="shared" si="15"/>
        <v>0</v>
      </c>
      <c r="J96" s="72">
        <f t="shared" si="16"/>
        <v>724999.85795865627</v>
      </c>
      <c r="K96" s="95" t="s">
        <v>42</v>
      </c>
      <c r="L96" s="100"/>
    </row>
    <row r="97" spans="1:16" s="101" customFormat="1" hidden="1" outlineLevel="1" x14ac:dyDescent="0.25">
      <c r="A97" s="80"/>
      <c r="B97" s="81" t="s">
        <v>51</v>
      </c>
      <c r="C97" s="82" t="s">
        <v>39</v>
      </c>
      <c r="D97" s="87">
        <v>1.9922000000000002</v>
      </c>
      <c r="E97" s="66"/>
      <c r="F97" s="91">
        <v>73596.873600000006</v>
      </c>
      <c r="G97" s="91">
        <v>0</v>
      </c>
      <c r="H97" s="72">
        <f t="shared" si="14"/>
        <v>146619.69158592002</v>
      </c>
      <c r="I97" s="72">
        <f t="shared" si="15"/>
        <v>0</v>
      </c>
      <c r="J97" s="72">
        <f t="shared" si="16"/>
        <v>146619.69158592002</v>
      </c>
      <c r="K97" s="95" t="s">
        <v>42</v>
      </c>
      <c r="L97" s="100"/>
    </row>
    <row r="98" spans="1:16" s="101" customFormat="1" hidden="1" outlineLevel="1" x14ac:dyDescent="0.25">
      <c r="A98" s="80"/>
      <c r="B98" s="81" t="s">
        <v>52</v>
      </c>
      <c r="C98" s="82" t="s">
        <v>39</v>
      </c>
      <c r="D98" s="87">
        <v>4.5822000000000003</v>
      </c>
      <c r="E98" s="66"/>
      <c r="F98" s="91">
        <v>73596.873600000006</v>
      </c>
      <c r="G98" s="91">
        <v>0</v>
      </c>
      <c r="H98" s="72">
        <f t="shared" si="14"/>
        <v>337235.59420992003</v>
      </c>
      <c r="I98" s="72">
        <f t="shared" si="15"/>
        <v>0</v>
      </c>
      <c r="J98" s="72">
        <f t="shared" si="16"/>
        <v>337235.59420992003</v>
      </c>
      <c r="K98" s="95" t="s">
        <v>42</v>
      </c>
      <c r="L98" s="100"/>
    </row>
    <row r="99" spans="1:16" s="101" customFormat="1" hidden="1" outlineLevel="1" x14ac:dyDescent="0.25">
      <c r="A99" s="80"/>
      <c r="B99" s="81" t="s">
        <v>53</v>
      </c>
      <c r="C99" s="82" t="s">
        <v>39</v>
      </c>
      <c r="D99" s="87">
        <v>1.12588</v>
      </c>
      <c r="E99" s="66"/>
      <c r="F99" s="91">
        <v>73596.873600000006</v>
      </c>
      <c r="G99" s="91">
        <v>0</v>
      </c>
      <c r="H99" s="72">
        <f t="shared" si="14"/>
        <v>82861.248048768</v>
      </c>
      <c r="I99" s="72">
        <f t="shared" si="15"/>
        <v>0</v>
      </c>
      <c r="J99" s="72">
        <f t="shared" si="16"/>
        <v>82861.248048768</v>
      </c>
      <c r="K99" s="95" t="s">
        <v>42</v>
      </c>
      <c r="L99" s="100"/>
    </row>
    <row r="100" spans="1:16" s="101" customFormat="1" ht="25.5" hidden="1" outlineLevel="1" x14ac:dyDescent="0.25">
      <c r="A100" s="80"/>
      <c r="B100" s="81" t="s">
        <v>54</v>
      </c>
      <c r="C100" s="82" t="s">
        <v>0</v>
      </c>
      <c r="D100" s="87">
        <v>0.19600000000000001</v>
      </c>
      <c r="E100" s="66"/>
      <c r="F100" s="91">
        <v>16202.400000000001</v>
      </c>
      <c r="G100" s="91">
        <v>13783.6</v>
      </c>
      <c r="H100" s="72">
        <f t="shared" si="14"/>
        <v>3175.6704000000004</v>
      </c>
      <c r="I100" s="72">
        <f t="shared" si="15"/>
        <v>2701.5856000000003</v>
      </c>
      <c r="J100" s="72">
        <f t="shared" si="16"/>
        <v>5877.2560000000012</v>
      </c>
      <c r="K100" s="95"/>
      <c r="L100" s="100"/>
    </row>
    <row r="101" spans="1:16" s="101" customFormat="1" collapsed="1" x14ac:dyDescent="0.25">
      <c r="A101" s="80" t="s">
        <v>15</v>
      </c>
      <c r="B101" s="83" t="s">
        <v>70</v>
      </c>
      <c r="C101" s="78" t="s">
        <v>0</v>
      </c>
      <c r="D101" s="79">
        <v>142.64000000000001</v>
      </c>
      <c r="E101" s="57"/>
      <c r="F101" s="91">
        <v>61.9392</v>
      </c>
      <c r="G101" s="91">
        <v>6400</v>
      </c>
      <c r="H101" s="72">
        <f t="shared" si="14"/>
        <v>8835.0074880000011</v>
      </c>
      <c r="I101" s="72">
        <f t="shared" si="15"/>
        <v>912896.00000000012</v>
      </c>
      <c r="J101" s="72">
        <f t="shared" si="16"/>
        <v>921731.00748800009</v>
      </c>
      <c r="K101" s="95"/>
      <c r="L101" s="100"/>
    </row>
    <row r="102" spans="1:16" s="101" customFormat="1" hidden="1" outlineLevel="1" x14ac:dyDescent="0.25">
      <c r="A102" s="88"/>
      <c r="B102" s="81" t="s">
        <v>63</v>
      </c>
      <c r="C102" s="78" t="s">
        <v>0</v>
      </c>
      <c r="D102" s="79">
        <v>145.49280000000002</v>
      </c>
      <c r="E102" s="57"/>
      <c r="F102" s="91">
        <v>9203.9712</v>
      </c>
      <c r="G102" s="91">
        <v>0</v>
      </c>
      <c r="H102" s="72">
        <f t="shared" si="14"/>
        <v>1339111.5410073602</v>
      </c>
      <c r="I102" s="72">
        <f t="shared" si="15"/>
        <v>0</v>
      </c>
      <c r="J102" s="72">
        <f t="shared" si="16"/>
        <v>1339111.5410073602</v>
      </c>
      <c r="K102" s="95"/>
      <c r="L102" s="100"/>
    </row>
    <row r="103" spans="1:16" s="94" customFormat="1" hidden="1" outlineLevel="1" x14ac:dyDescent="0.25">
      <c r="A103" s="80"/>
      <c r="B103" s="81" t="s">
        <v>112</v>
      </c>
      <c r="C103" s="82" t="s">
        <v>39</v>
      </c>
      <c r="D103" s="79">
        <v>0.58197120000000002</v>
      </c>
      <c r="E103" s="57"/>
      <c r="F103" s="91">
        <v>441600</v>
      </c>
      <c r="G103" s="91">
        <v>0</v>
      </c>
      <c r="H103" s="72">
        <f t="shared" si="14"/>
        <v>256998.48192000002</v>
      </c>
      <c r="I103" s="72">
        <f t="shared" si="15"/>
        <v>0</v>
      </c>
      <c r="J103" s="72">
        <f t="shared" si="16"/>
        <v>256998.48192000002</v>
      </c>
      <c r="K103" s="95"/>
      <c r="L103" s="93"/>
      <c r="P103" s="96"/>
    </row>
    <row r="104" spans="1:16" s="75" customFormat="1" collapsed="1" x14ac:dyDescent="0.25">
      <c r="A104" s="89" t="s">
        <v>35</v>
      </c>
      <c r="B104" s="73" t="s">
        <v>56</v>
      </c>
      <c r="C104" s="69" t="s">
        <v>24</v>
      </c>
      <c r="D104" s="70">
        <v>171.8</v>
      </c>
      <c r="E104" s="65"/>
      <c r="F104" s="71">
        <v>0</v>
      </c>
      <c r="G104" s="71">
        <v>1248</v>
      </c>
      <c r="H104" s="72">
        <f t="shared" si="14"/>
        <v>0</v>
      </c>
      <c r="I104" s="72">
        <f t="shared" si="15"/>
        <v>214406.40000000002</v>
      </c>
      <c r="J104" s="72">
        <f t="shared" si="16"/>
        <v>214406.40000000002</v>
      </c>
      <c r="K104" s="73"/>
      <c r="L104" s="74"/>
    </row>
    <row r="105" spans="1:16" s="75" customFormat="1" hidden="1" outlineLevel="1" x14ac:dyDescent="0.25">
      <c r="A105" s="67"/>
      <c r="B105" s="90" t="s">
        <v>60</v>
      </c>
      <c r="C105" s="69" t="s">
        <v>24</v>
      </c>
      <c r="D105" s="70">
        <v>59.9</v>
      </c>
      <c r="E105" s="65"/>
      <c r="F105" s="71">
        <v>550.80000000000007</v>
      </c>
      <c r="G105" s="71">
        <v>0</v>
      </c>
      <c r="H105" s="72">
        <f t="shared" si="14"/>
        <v>32992.920000000006</v>
      </c>
      <c r="I105" s="72">
        <f t="shared" si="15"/>
        <v>0</v>
      </c>
      <c r="J105" s="72">
        <f t="shared" si="16"/>
        <v>32992.920000000006</v>
      </c>
      <c r="K105" s="73"/>
      <c r="L105" s="74"/>
    </row>
    <row r="106" spans="1:16" s="75" customFormat="1" hidden="1" outlineLevel="1" x14ac:dyDescent="0.25">
      <c r="A106" s="67"/>
      <c r="B106" s="68" t="s">
        <v>59</v>
      </c>
      <c r="C106" s="69" t="s">
        <v>24</v>
      </c>
      <c r="D106" s="70">
        <v>37.299999999999997</v>
      </c>
      <c r="E106" s="65"/>
      <c r="F106" s="71">
        <v>1728.48</v>
      </c>
      <c r="G106" s="71">
        <v>0</v>
      </c>
      <c r="H106" s="72">
        <f t="shared" si="14"/>
        <v>64472.303999999996</v>
      </c>
      <c r="I106" s="72">
        <f t="shared" si="15"/>
        <v>0</v>
      </c>
      <c r="J106" s="72">
        <f t="shared" si="16"/>
        <v>64472.303999999996</v>
      </c>
      <c r="K106" s="73"/>
      <c r="L106" s="74"/>
    </row>
    <row r="107" spans="1:16" s="75" customFormat="1" hidden="1" outlineLevel="1" x14ac:dyDescent="0.25">
      <c r="A107" s="67"/>
      <c r="B107" s="68" t="s">
        <v>57</v>
      </c>
      <c r="C107" s="69" t="s">
        <v>24</v>
      </c>
      <c r="D107" s="70">
        <v>37.299999999999997</v>
      </c>
      <c r="E107" s="65"/>
      <c r="F107" s="71">
        <v>2652</v>
      </c>
      <c r="G107" s="71">
        <v>0</v>
      </c>
      <c r="H107" s="72">
        <f t="shared" si="14"/>
        <v>98919.599999999991</v>
      </c>
      <c r="I107" s="72">
        <f t="shared" si="15"/>
        <v>0</v>
      </c>
      <c r="J107" s="72">
        <f t="shared" si="16"/>
        <v>98919.599999999991</v>
      </c>
      <c r="K107" s="73"/>
      <c r="L107" s="74"/>
    </row>
    <row r="108" spans="1:16" s="75" customFormat="1" hidden="1" outlineLevel="1" x14ac:dyDescent="0.25">
      <c r="A108" s="67"/>
      <c r="B108" s="68" t="s">
        <v>58</v>
      </c>
      <c r="C108" s="69" t="s">
        <v>24</v>
      </c>
      <c r="D108" s="70">
        <v>37.299999999999997</v>
      </c>
      <c r="E108" s="65"/>
      <c r="F108" s="71">
        <v>2496</v>
      </c>
      <c r="G108" s="71">
        <v>0</v>
      </c>
      <c r="H108" s="72">
        <f t="shared" si="14"/>
        <v>93100.799999999988</v>
      </c>
      <c r="I108" s="72">
        <f t="shared" si="15"/>
        <v>0</v>
      </c>
      <c r="J108" s="72">
        <f t="shared" si="16"/>
        <v>93100.799999999988</v>
      </c>
      <c r="K108" s="73"/>
      <c r="L108" s="74"/>
    </row>
    <row r="109" spans="1:16" s="36" customFormat="1" ht="27" collapsed="1" x14ac:dyDescent="0.25">
      <c r="A109" s="15" t="s">
        <v>101</v>
      </c>
      <c r="B109" s="16" t="s">
        <v>103</v>
      </c>
      <c r="C109" s="17" t="s">
        <v>0</v>
      </c>
      <c r="D109" s="53">
        <f>D110</f>
        <v>115.8</v>
      </c>
      <c r="E109" s="54"/>
      <c r="F109" s="55">
        <v>0</v>
      </c>
      <c r="G109" s="55">
        <v>0</v>
      </c>
      <c r="H109" s="55">
        <f>SUM(H110:H121)</f>
        <v>3215905.5448015048</v>
      </c>
      <c r="I109" s="55">
        <f t="shared" ref="I109:J109" si="19">SUM(I110:I121)</f>
        <v>2324806.8350400003</v>
      </c>
      <c r="J109" s="55">
        <f t="shared" si="19"/>
        <v>5540712.3798415046</v>
      </c>
      <c r="K109" s="18"/>
      <c r="L109" s="35"/>
    </row>
    <row r="110" spans="1:16" s="75" customFormat="1" x14ac:dyDescent="0.25">
      <c r="A110" s="89" t="s">
        <v>8</v>
      </c>
      <c r="B110" s="85" t="s">
        <v>114</v>
      </c>
      <c r="C110" s="69" t="s">
        <v>0</v>
      </c>
      <c r="D110" s="70">
        <v>115.8</v>
      </c>
      <c r="E110" s="65"/>
      <c r="F110" s="71">
        <v>0</v>
      </c>
      <c r="G110" s="71">
        <v>16000</v>
      </c>
      <c r="H110" s="72">
        <f t="shared" ref="H110:H121" si="20">D110*F110</f>
        <v>0</v>
      </c>
      <c r="I110" s="72">
        <f t="shared" ref="I110:I121" si="21">D110*G110</f>
        <v>1852800</v>
      </c>
      <c r="J110" s="72">
        <f t="shared" ref="J110:J121" si="22">H110+I110</f>
        <v>1852800</v>
      </c>
      <c r="K110" s="73"/>
      <c r="L110" s="74"/>
    </row>
    <row r="111" spans="1:16" s="75" customFormat="1" hidden="1" outlineLevel="1" x14ac:dyDescent="0.25">
      <c r="A111" s="67"/>
      <c r="B111" s="68" t="s">
        <v>90</v>
      </c>
      <c r="C111" s="69" t="s">
        <v>0</v>
      </c>
      <c r="D111" s="70">
        <v>118.116</v>
      </c>
      <c r="E111" s="65"/>
      <c r="F111" s="91">
        <v>9203.9750400000012</v>
      </c>
      <c r="G111" s="71">
        <v>0</v>
      </c>
      <c r="H111" s="72">
        <f t="shared" si="20"/>
        <v>1087136.7158246401</v>
      </c>
      <c r="I111" s="72">
        <f t="shared" si="21"/>
        <v>0</v>
      </c>
      <c r="J111" s="72">
        <f t="shared" si="22"/>
        <v>1087136.7158246401</v>
      </c>
      <c r="K111" s="73"/>
      <c r="L111" s="74"/>
    </row>
    <row r="112" spans="1:16" s="94" customFormat="1" hidden="1" outlineLevel="1" x14ac:dyDescent="0.25">
      <c r="A112" s="80"/>
      <c r="B112" s="81" t="s">
        <v>112</v>
      </c>
      <c r="C112" s="82" t="s">
        <v>39</v>
      </c>
      <c r="D112" s="79">
        <v>0.472464</v>
      </c>
      <c r="E112" s="57"/>
      <c r="F112" s="91">
        <v>441600</v>
      </c>
      <c r="G112" s="91">
        <v>0</v>
      </c>
      <c r="H112" s="72">
        <f t="shared" si="20"/>
        <v>208640.1024</v>
      </c>
      <c r="I112" s="72">
        <f t="shared" si="21"/>
        <v>0</v>
      </c>
      <c r="J112" s="72">
        <f t="shared" si="22"/>
        <v>208640.1024</v>
      </c>
      <c r="K112" s="95"/>
      <c r="L112" s="93"/>
      <c r="P112" s="96"/>
    </row>
    <row r="113" spans="1:16" s="94" customFormat="1" collapsed="1" x14ac:dyDescent="0.25">
      <c r="A113" s="80" t="s">
        <v>7</v>
      </c>
      <c r="B113" s="83" t="s">
        <v>115</v>
      </c>
      <c r="C113" s="82" t="s">
        <v>39</v>
      </c>
      <c r="D113" s="79">
        <v>26.083490000000001</v>
      </c>
      <c r="E113" s="57"/>
      <c r="F113" s="91">
        <v>0</v>
      </c>
      <c r="G113" s="91">
        <v>18096</v>
      </c>
      <c r="H113" s="72">
        <f t="shared" si="20"/>
        <v>0</v>
      </c>
      <c r="I113" s="72">
        <f t="shared" si="21"/>
        <v>472006.83504000003</v>
      </c>
      <c r="J113" s="72">
        <f t="shared" si="22"/>
        <v>472006.83504000003</v>
      </c>
      <c r="K113" s="103"/>
      <c r="L113" s="93"/>
      <c r="P113" s="96"/>
    </row>
    <row r="114" spans="1:16" s="75" customFormat="1" hidden="1" outlineLevel="1" x14ac:dyDescent="0.25">
      <c r="A114" s="67"/>
      <c r="B114" s="81" t="s">
        <v>100</v>
      </c>
      <c r="C114" s="82" t="s">
        <v>39</v>
      </c>
      <c r="D114" s="102">
        <v>0.69696999999999998</v>
      </c>
      <c r="E114" s="65"/>
      <c r="F114" s="91">
        <v>73596.873600000006</v>
      </c>
      <c r="G114" s="71">
        <v>0</v>
      </c>
      <c r="H114" s="72">
        <f t="shared" si="20"/>
        <v>51294.812992992003</v>
      </c>
      <c r="I114" s="72">
        <f t="shared" si="21"/>
        <v>0</v>
      </c>
      <c r="J114" s="72">
        <f t="shared" si="22"/>
        <v>51294.812992992003</v>
      </c>
      <c r="K114" s="73"/>
      <c r="L114" s="74"/>
    </row>
    <row r="115" spans="1:16" s="75" customFormat="1" hidden="1" outlineLevel="1" x14ac:dyDescent="0.25">
      <c r="A115" s="67"/>
      <c r="B115" s="81" t="s">
        <v>99</v>
      </c>
      <c r="C115" s="82" t="s">
        <v>39</v>
      </c>
      <c r="D115" s="102">
        <v>1.0794999999999999</v>
      </c>
      <c r="E115" s="65"/>
      <c r="F115" s="91">
        <v>73596.873600000006</v>
      </c>
      <c r="G115" s="71">
        <v>0</v>
      </c>
      <c r="H115" s="72">
        <f t="shared" si="20"/>
        <v>79447.825051199994</v>
      </c>
      <c r="I115" s="72">
        <f t="shared" si="21"/>
        <v>0</v>
      </c>
      <c r="J115" s="72">
        <f t="shared" si="22"/>
        <v>79447.825051199994</v>
      </c>
      <c r="K115" s="73"/>
      <c r="L115" s="74"/>
    </row>
    <row r="116" spans="1:16" s="75" customFormat="1" hidden="1" outlineLevel="1" x14ac:dyDescent="0.25">
      <c r="A116" s="67"/>
      <c r="B116" s="81" t="s">
        <v>48</v>
      </c>
      <c r="C116" s="82" t="s">
        <v>39</v>
      </c>
      <c r="D116" s="102">
        <v>5.2712200000000005</v>
      </c>
      <c r="E116" s="65"/>
      <c r="F116" s="91">
        <v>73596.873600000006</v>
      </c>
      <c r="G116" s="71">
        <v>0</v>
      </c>
      <c r="H116" s="72">
        <f t="shared" si="20"/>
        <v>387945.31205779209</v>
      </c>
      <c r="I116" s="72">
        <f t="shared" si="21"/>
        <v>0</v>
      </c>
      <c r="J116" s="72">
        <f t="shared" si="22"/>
        <v>387945.31205779209</v>
      </c>
      <c r="K116" s="73"/>
      <c r="L116" s="74"/>
    </row>
    <row r="117" spans="1:16" s="75" customFormat="1" hidden="1" outlineLevel="1" x14ac:dyDescent="0.25">
      <c r="A117" s="67"/>
      <c r="B117" s="81" t="s">
        <v>49</v>
      </c>
      <c r="C117" s="82" t="s">
        <v>39</v>
      </c>
      <c r="D117" s="102">
        <v>5.32172</v>
      </c>
      <c r="E117" s="65"/>
      <c r="F117" s="91">
        <v>73596.873600000006</v>
      </c>
      <c r="G117" s="71">
        <v>0</v>
      </c>
      <c r="H117" s="72">
        <f t="shared" si="20"/>
        <v>391661.95417459204</v>
      </c>
      <c r="I117" s="72">
        <f t="shared" si="21"/>
        <v>0</v>
      </c>
      <c r="J117" s="72">
        <f t="shared" si="22"/>
        <v>391661.95417459204</v>
      </c>
      <c r="K117" s="73"/>
      <c r="L117" s="74"/>
    </row>
    <row r="118" spans="1:16" s="75" customFormat="1" hidden="1" outlineLevel="1" x14ac:dyDescent="0.25">
      <c r="A118" s="67"/>
      <c r="B118" s="81" t="s">
        <v>50</v>
      </c>
      <c r="C118" s="82" t="s">
        <v>39</v>
      </c>
      <c r="D118" s="102">
        <v>9.3815799999999996</v>
      </c>
      <c r="E118" s="65"/>
      <c r="F118" s="91">
        <v>73596.873600000006</v>
      </c>
      <c r="G118" s="71">
        <v>0</v>
      </c>
      <c r="H118" s="72">
        <f t="shared" si="20"/>
        <v>690454.95742828806</v>
      </c>
      <c r="I118" s="72">
        <f t="shared" si="21"/>
        <v>0</v>
      </c>
      <c r="J118" s="72">
        <f t="shared" si="22"/>
        <v>690454.95742828806</v>
      </c>
      <c r="K118" s="73"/>
      <c r="L118" s="74"/>
    </row>
    <row r="119" spans="1:16" s="75" customFormat="1" hidden="1" outlineLevel="1" x14ac:dyDescent="0.25">
      <c r="A119" s="67"/>
      <c r="B119" s="81" t="s">
        <v>51</v>
      </c>
      <c r="C119" s="82" t="s">
        <v>39</v>
      </c>
      <c r="D119" s="102">
        <v>4.3324999999999996</v>
      </c>
      <c r="E119" s="65"/>
      <c r="F119" s="91">
        <v>73596.873600000006</v>
      </c>
      <c r="G119" s="71">
        <v>0</v>
      </c>
      <c r="H119" s="72">
        <f t="shared" si="20"/>
        <v>318858.45487199997</v>
      </c>
      <c r="I119" s="72">
        <f t="shared" si="21"/>
        <v>0</v>
      </c>
      <c r="J119" s="72">
        <f t="shared" si="22"/>
        <v>318858.45487199997</v>
      </c>
      <c r="K119" s="73"/>
      <c r="L119" s="74"/>
    </row>
    <row r="120" spans="1:16" s="75" customFormat="1" hidden="1" outlineLevel="1" x14ac:dyDescent="0.25">
      <c r="A120" s="67"/>
      <c r="B120" s="81" t="s">
        <v>97</v>
      </c>
      <c r="C120" s="82" t="s">
        <v>39</v>
      </c>
      <c r="D120" s="102">
        <v>1.5970000000000002E-2</v>
      </c>
      <c r="E120" s="65"/>
      <c r="F120" s="71">
        <v>5500</v>
      </c>
      <c r="G120" s="71">
        <v>0</v>
      </c>
      <c r="H120" s="72">
        <f t="shared" si="20"/>
        <v>87.835000000000008</v>
      </c>
      <c r="I120" s="72">
        <f t="shared" si="21"/>
        <v>0</v>
      </c>
      <c r="J120" s="72">
        <f t="shared" si="22"/>
        <v>87.835000000000008</v>
      </c>
      <c r="K120" s="73"/>
      <c r="L120" s="74"/>
    </row>
    <row r="121" spans="1:16" s="75" customFormat="1" hidden="1" outlineLevel="1" x14ac:dyDescent="0.25">
      <c r="A121" s="67"/>
      <c r="B121" s="81" t="s">
        <v>98</v>
      </c>
      <c r="C121" s="82" t="s">
        <v>39</v>
      </c>
      <c r="D121" s="102">
        <v>6.8650000000000003E-2</v>
      </c>
      <c r="E121" s="65"/>
      <c r="F121" s="71">
        <v>5500</v>
      </c>
      <c r="G121" s="71">
        <v>0</v>
      </c>
      <c r="H121" s="72">
        <f t="shared" si="20"/>
        <v>377.57499999999999</v>
      </c>
      <c r="I121" s="72">
        <f t="shared" si="21"/>
        <v>0</v>
      </c>
      <c r="J121" s="72">
        <f t="shared" si="22"/>
        <v>377.57499999999999</v>
      </c>
      <c r="K121" s="73"/>
      <c r="L121" s="74"/>
    </row>
    <row r="122" spans="1:16" s="36" customFormat="1" ht="13.5" collapsed="1" x14ac:dyDescent="0.25">
      <c r="A122" s="15" t="s">
        <v>102</v>
      </c>
      <c r="B122" s="31" t="s">
        <v>104</v>
      </c>
      <c r="C122" s="32" t="s">
        <v>0</v>
      </c>
      <c r="D122" s="54">
        <f>D123</f>
        <v>264.57600000000002</v>
      </c>
      <c r="E122" s="54"/>
      <c r="F122" s="55">
        <v>0</v>
      </c>
      <c r="G122" s="55">
        <v>0</v>
      </c>
      <c r="H122" s="55">
        <f>SUM(H123:H130)</f>
        <v>5419656.5670249406</v>
      </c>
      <c r="I122" s="55">
        <f>SUM(I123:I130)</f>
        <v>2411112.1943999999</v>
      </c>
      <c r="J122" s="55">
        <f>SUM(J123:J130)</f>
        <v>7830768.761424941</v>
      </c>
      <c r="K122" s="18"/>
      <c r="L122" s="35"/>
    </row>
    <row r="123" spans="1:16" s="75" customFormat="1" x14ac:dyDescent="0.25">
      <c r="A123" s="89" t="s">
        <v>8</v>
      </c>
      <c r="B123" s="85" t="s">
        <v>117</v>
      </c>
      <c r="C123" s="69" t="s">
        <v>0</v>
      </c>
      <c r="D123" s="70">
        <v>264.57600000000002</v>
      </c>
      <c r="E123" s="65"/>
      <c r="F123" s="91">
        <v>61.9392</v>
      </c>
      <c r="G123" s="91">
        <v>6400</v>
      </c>
      <c r="H123" s="72">
        <f t="shared" ref="H123:H143" si="23">D123*F123</f>
        <v>16387.6257792</v>
      </c>
      <c r="I123" s="72">
        <f t="shared" ref="I123:I143" si="24">D123*G123</f>
        <v>1693286.4000000001</v>
      </c>
      <c r="J123" s="72">
        <f t="shared" ref="J123:J139" si="25">H123+I123</f>
        <v>1709674.0257792003</v>
      </c>
      <c r="K123" s="73"/>
      <c r="L123" s="74"/>
    </row>
    <row r="124" spans="1:16" s="75" customFormat="1" outlineLevel="1" x14ac:dyDescent="0.25">
      <c r="A124" s="89"/>
      <c r="B124" s="68" t="s">
        <v>90</v>
      </c>
      <c r="C124" s="69" t="s">
        <v>0</v>
      </c>
      <c r="D124" s="104">
        <v>269.86752000000001</v>
      </c>
      <c r="E124" s="65"/>
      <c r="F124" s="91">
        <v>9203.9750400000012</v>
      </c>
      <c r="G124" s="71">
        <v>0</v>
      </c>
      <c r="H124" s="72">
        <f>D124*F124</f>
        <v>2483853.9181867014</v>
      </c>
      <c r="I124" s="72">
        <f t="shared" si="24"/>
        <v>0</v>
      </c>
      <c r="J124" s="72">
        <f t="shared" si="25"/>
        <v>2483853.9181867014</v>
      </c>
      <c r="K124" s="73"/>
      <c r="L124" s="74"/>
    </row>
    <row r="125" spans="1:16" s="94" customFormat="1" x14ac:dyDescent="0.25">
      <c r="A125" s="80" t="s">
        <v>7</v>
      </c>
      <c r="B125" s="83" t="s">
        <v>118</v>
      </c>
      <c r="C125" s="82" t="s">
        <v>39</v>
      </c>
      <c r="D125" s="79">
        <v>39.667649999999988</v>
      </c>
      <c r="E125" s="57"/>
      <c r="F125" s="91">
        <v>0</v>
      </c>
      <c r="G125" s="91">
        <v>18096</v>
      </c>
      <c r="H125" s="72">
        <f t="shared" si="23"/>
        <v>0</v>
      </c>
      <c r="I125" s="72">
        <f t="shared" si="24"/>
        <v>717825.79439999978</v>
      </c>
      <c r="J125" s="72">
        <f t="shared" si="25"/>
        <v>717825.79439999978</v>
      </c>
      <c r="K125" s="103"/>
      <c r="L125" s="93"/>
      <c r="P125" s="96"/>
    </row>
    <row r="126" spans="1:16" s="75" customFormat="1" outlineLevel="1" x14ac:dyDescent="0.25">
      <c r="A126" s="67"/>
      <c r="B126" s="81" t="s">
        <v>99</v>
      </c>
      <c r="C126" s="82" t="s">
        <v>39</v>
      </c>
      <c r="D126" s="102">
        <v>0.83896999999999999</v>
      </c>
      <c r="E126" s="65"/>
      <c r="F126" s="91">
        <v>73596.873600000006</v>
      </c>
      <c r="G126" s="71">
        <v>0</v>
      </c>
      <c r="H126" s="72">
        <f t="shared" si="23"/>
        <v>61745.569044192001</v>
      </c>
      <c r="I126" s="72">
        <f t="shared" si="24"/>
        <v>0</v>
      </c>
      <c r="J126" s="72">
        <f t="shared" si="25"/>
        <v>61745.569044192001</v>
      </c>
      <c r="K126" s="73"/>
      <c r="L126" s="74"/>
    </row>
    <row r="127" spans="1:16" s="75" customFormat="1" outlineLevel="1" x14ac:dyDescent="0.25">
      <c r="A127" s="67"/>
      <c r="B127" s="81" t="s">
        <v>48</v>
      </c>
      <c r="C127" s="82" t="s">
        <v>39</v>
      </c>
      <c r="D127" s="102">
        <v>0.66700000000000004</v>
      </c>
      <c r="E127" s="65"/>
      <c r="F127" s="91">
        <v>73596.873600000006</v>
      </c>
      <c r="G127" s="71">
        <v>0</v>
      </c>
      <c r="H127" s="72">
        <f t="shared" si="23"/>
        <v>49089.114691200004</v>
      </c>
      <c r="I127" s="72">
        <f t="shared" si="24"/>
        <v>0</v>
      </c>
      <c r="J127" s="72">
        <f t="shared" si="25"/>
        <v>49089.114691200004</v>
      </c>
      <c r="K127" s="73"/>
      <c r="L127" s="74"/>
    </row>
    <row r="128" spans="1:16" s="75" customFormat="1" outlineLevel="1" x14ac:dyDescent="0.25">
      <c r="A128" s="67"/>
      <c r="B128" s="81" t="s">
        <v>49</v>
      </c>
      <c r="C128" s="82" t="s">
        <v>39</v>
      </c>
      <c r="D128" s="102">
        <v>36.820719999999994</v>
      </c>
      <c r="E128" s="65"/>
      <c r="F128" s="91">
        <v>73596.873600000006</v>
      </c>
      <c r="G128" s="71">
        <v>0</v>
      </c>
      <c r="H128" s="72">
        <f t="shared" si="23"/>
        <v>2709889.8757009916</v>
      </c>
      <c r="I128" s="72">
        <f t="shared" si="24"/>
        <v>0</v>
      </c>
      <c r="J128" s="72">
        <f t="shared" si="25"/>
        <v>2709889.8757009916</v>
      </c>
      <c r="K128" s="73"/>
      <c r="L128" s="74"/>
    </row>
    <row r="129" spans="1:16" s="75" customFormat="1" outlineLevel="1" x14ac:dyDescent="0.25">
      <c r="A129" s="67"/>
      <c r="B129" s="81" t="s">
        <v>113</v>
      </c>
      <c r="C129" s="82" t="s">
        <v>39</v>
      </c>
      <c r="D129" s="102">
        <v>0.87057999999999991</v>
      </c>
      <c r="E129" s="65"/>
      <c r="F129" s="91">
        <v>73596.873600000006</v>
      </c>
      <c r="G129" s="71">
        <v>0</v>
      </c>
      <c r="H129" s="72">
        <f t="shared" si="23"/>
        <v>64071.966218688001</v>
      </c>
      <c r="I129" s="72">
        <f t="shared" si="24"/>
        <v>0</v>
      </c>
      <c r="J129" s="72">
        <f t="shared" si="25"/>
        <v>64071.966218688001</v>
      </c>
      <c r="K129" s="73"/>
      <c r="L129" s="74"/>
    </row>
    <row r="130" spans="1:16" s="75" customFormat="1" outlineLevel="1" x14ac:dyDescent="0.25">
      <c r="A130" s="67"/>
      <c r="B130" s="81" t="s">
        <v>50</v>
      </c>
      <c r="C130" s="82" t="s">
        <v>39</v>
      </c>
      <c r="D130" s="102">
        <v>0.47037999999999996</v>
      </c>
      <c r="E130" s="65"/>
      <c r="F130" s="91">
        <v>73596.873600000006</v>
      </c>
      <c r="G130" s="71">
        <v>0</v>
      </c>
      <c r="H130" s="72">
        <f t="shared" si="23"/>
        <v>34618.497403968002</v>
      </c>
      <c r="I130" s="72">
        <f t="shared" si="24"/>
        <v>0</v>
      </c>
      <c r="J130" s="72">
        <f t="shared" si="25"/>
        <v>34618.497403968002</v>
      </c>
      <c r="K130" s="73"/>
      <c r="L130" s="74"/>
    </row>
    <row r="131" spans="1:16" s="36" customFormat="1" ht="13.5" x14ac:dyDescent="0.25">
      <c r="A131" s="15" t="s">
        <v>133</v>
      </c>
      <c r="B131" s="31" t="s">
        <v>119</v>
      </c>
      <c r="C131" s="32" t="s">
        <v>0</v>
      </c>
      <c r="D131" s="53">
        <f>D132</f>
        <v>9</v>
      </c>
      <c r="E131" s="54"/>
      <c r="F131" s="55">
        <v>0</v>
      </c>
      <c r="G131" s="55">
        <v>0</v>
      </c>
      <c r="H131" s="55">
        <f>SUM(H132:H139)</f>
        <v>192558.46021776003</v>
      </c>
      <c r="I131" s="55">
        <f t="shared" ref="I131" si="26">SUM(I132:I139)</f>
        <v>170571.2616</v>
      </c>
      <c r="J131" s="55">
        <f>SUM(J132:J139)</f>
        <v>363129.72181776003</v>
      </c>
      <c r="K131" s="18"/>
      <c r="L131" s="35"/>
    </row>
    <row r="132" spans="1:16" s="75" customFormat="1" x14ac:dyDescent="0.25">
      <c r="A132" s="89" t="s">
        <v>8</v>
      </c>
      <c r="B132" s="85" t="s">
        <v>121</v>
      </c>
      <c r="C132" s="69" t="s">
        <v>0</v>
      </c>
      <c r="D132" s="70">
        <v>9</v>
      </c>
      <c r="E132" s="65"/>
      <c r="F132" s="71">
        <v>0</v>
      </c>
      <c r="G132" s="71">
        <v>16000</v>
      </c>
      <c r="H132" s="72">
        <f t="shared" si="23"/>
        <v>0</v>
      </c>
      <c r="I132" s="72">
        <f t="shared" si="24"/>
        <v>144000</v>
      </c>
      <c r="J132" s="72">
        <f t="shared" si="25"/>
        <v>144000</v>
      </c>
      <c r="K132" s="73"/>
      <c r="L132" s="74"/>
    </row>
    <row r="133" spans="1:16" s="75" customFormat="1" outlineLevel="1" x14ac:dyDescent="0.25">
      <c r="A133" s="89"/>
      <c r="B133" s="68" t="s">
        <v>90</v>
      </c>
      <c r="C133" s="69" t="s">
        <v>0</v>
      </c>
      <c r="D133" s="104">
        <v>9.18</v>
      </c>
      <c r="E133" s="65"/>
      <c r="F133" s="91">
        <v>9203.9750400000012</v>
      </c>
      <c r="G133" s="71">
        <v>0</v>
      </c>
      <c r="H133" s="72">
        <f t="shared" si="23"/>
        <v>84492.490867200002</v>
      </c>
      <c r="I133" s="72">
        <f t="shared" si="24"/>
        <v>0</v>
      </c>
      <c r="J133" s="72">
        <f t="shared" si="25"/>
        <v>84492.490867200002</v>
      </c>
      <c r="K133" s="73"/>
      <c r="L133" s="74"/>
    </row>
    <row r="134" spans="1:16" s="94" customFormat="1" x14ac:dyDescent="0.25">
      <c r="A134" s="80" t="s">
        <v>7</v>
      </c>
      <c r="B134" s="83" t="s">
        <v>120</v>
      </c>
      <c r="C134" s="82" t="s">
        <v>39</v>
      </c>
      <c r="D134" s="87">
        <v>1.46835</v>
      </c>
      <c r="E134" s="57"/>
      <c r="F134" s="91">
        <v>0</v>
      </c>
      <c r="G134" s="91">
        <v>18096</v>
      </c>
      <c r="H134" s="72">
        <f t="shared" si="23"/>
        <v>0</v>
      </c>
      <c r="I134" s="72">
        <f t="shared" si="24"/>
        <v>26571.261600000002</v>
      </c>
      <c r="J134" s="72">
        <f t="shared" si="25"/>
        <v>26571.261600000002</v>
      </c>
      <c r="K134" s="103"/>
      <c r="L134" s="93"/>
      <c r="P134" s="96"/>
    </row>
    <row r="135" spans="1:16" s="75" customFormat="1" ht="12" customHeight="1" outlineLevel="1" x14ac:dyDescent="0.25">
      <c r="A135" s="67"/>
      <c r="B135" s="81" t="s">
        <v>99</v>
      </c>
      <c r="C135" s="82" t="s">
        <v>39</v>
      </c>
      <c r="D135" s="102">
        <v>7.5149999999999995E-2</v>
      </c>
      <c r="E135" s="65"/>
      <c r="F135" s="91">
        <v>73596.873600000006</v>
      </c>
      <c r="G135" s="71">
        <v>0</v>
      </c>
      <c r="H135" s="72">
        <f t="shared" si="23"/>
        <v>5530.8050510399999</v>
      </c>
      <c r="I135" s="72">
        <f t="shared" si="24"/>
        <v>0</v>
      </c>
      <c r="J135" s="72">
        <f t="shared" si="25"/>
        <v>5530.8050510399999</v>
      </c>
      <c r="K135" s="73"/>
      <c r="L135" s="74"/>
    </row>
    <row r="136" spans="1:16" s="75" customFormat="1" outlineLevel="1" x14ac:dyDescent="0.25">
      <c r="A136" s="67"/>
      <c r="B136" s="81" t="s">
        <v>48</v>
      </c>
      <c r="C136" s="82" t="s">
        <v>39</v>
      </c>
      <c r="D136" s="102">
        <v>0.29759999999999998</v>
      </c>
      <c r="E136" s="65"/>
      <c r="F136" s="91">
        <v>73596.873600000006</v>
      </c>
      <c r="G136" s="71">
        <v>0</v>
      </c>
      <c r="H136" s="72">
        <f t="shared" si="23"/>
        <v>21902.429583360001</v>
      </c>
      <c r="I136" s="72">
        <f t="shared" si="24"/>
        <v>0</v>
      </c>
      <c r="J136" s="72">
        <f t="shared" si="25"/>
        <v>21902.429583360001</v>
      </c>
      <c r="K136" s="73"/>
      <c r="L136" s="74"/>
    </row>
    <row r="137" spans="1:16" s="75" customFormat="1" outlineLevel="1" x14ac:dyDescent="0.25">
      <c r="A137" s="67"/>
      <c r="B137" s="81" t="s">
        <v>49</v>
      </c>
      <c r="C137" s="82" t="s">
        <v>39</v>
      </c>
      <c r="D137" s="102">
        <v>7.0050000000000001E-2</v>
      </c>
      <c r="E137" s="65"/>
      <c r="F137" s="91">
        <v>73596.873600000006</v>
      </c>
      <c r="G137" s="71">
        <v>0</v>
      </c>
      <c r="H137" s="72">
        <f t="shared" si="23"/>
        <v>5155.4609956800005</v>
      </c>
      <c r="I137" s="72">
        <f t="shared" si="24"/>
        <v>0</v>
      </c>
      <c r="J137" s="72">
        <f t="shared" si="25"/>
        <v>5155.4609956800005</v>
      </c>
      <c r="K137" s="73"/>
      <c r="L137" s="74"/>
    </row>
    <row r="138" spans="1:16" s="75" customFormat="1" outlineLevel="1" x14ac:dyDescent="0.25">
      <c r="A138" s="67"/>
      <c r="B138" s="81" t="s">
        <v>113</v>
      </c>
      <c r="C138" s="82" t="s">
        <v>39</v>
      </c>
      <c r="D138" s="102">
        <v>0.69945000000000002</v>
      </c>
      <c r="E138" s="65"/>
      <c r="F138" s="91">
        <v>73596.873600000006</v>
      </c>
      <c r="G138" s="71">
        <v>0</v>
      </c>
      <c r="H138" s="72">
        <f t="shared" si="23"/>
        <v>51477.333239520005</v>
      </c>
      <c r="I138" s="72">
        <f t="shared" si="24"/>
        <v>0</v>
      </c>
      <c r="J138" s="72">
        <f t="shared" si="25"/>
        <v>51477.333239520005</v>
      </c>
      <c r="K138" s="73"/>
      <c r="L138" s="74"/>
    </row>
    <row r="139" spans="1:16" s="75" customFormat="1" outlineLevel="1" x14ac:dyDescent="0.25">
      <c r="A139" s="67"/>
      <c r="B139" s="81" t="s">
        <v>50</v>
      </c>
      <c r="C139" s="82" t="s">
        <v>39</v>
      </c>
      <c r="D139" s="102">
        <v>0.3261</v>
      </c>
      <c r="E139" s="65"/>
      <c r="F139" s="91">
        <v>73596.873600000006</v>
      </c>
      <c r="G139" s="71">
        <v>0</v>
      </c>
      <c r="H139" s="72">
        <f t="shared" si="23"/>
        <v>23999.940480960002</v>
      </c>
      <c r="I139" s="72">
        <f t="shared" si="24"/>
        <v>0</v>
      </c>
      <c r="J139" s="72">
        <f t="shared" si="25"/>
        <v>23999.940480960002</v>
      </c>
      <c r="K139" s="73"/>
      <c r="L139" s="74"/>
    </row>
    <row r="140" spans="1:16" s="42" customFormat="1" ht="13.5" x14ac:dyDescent="0.25">
      <c r="A140" s="28" t="s">
        <v>108</v>
      </c>
      <c r="B140" s="29" t="s">
        <v>110</v>
      </c>
      <c r="C140" s="23" t="s">
        <v>16</v>
      </c>
      <c r="D140" s="51">
        <f>D141</f>
        <v>670.73</v>
      </c>
      <c r="E140" s="51"/>
      <c r="F140" s="52">
        <v>0</v>
      </c>
      <c r="G140" s="52">
        <v>0</v>
      </c>
      <c r="H140" s="43">
        <f>SUM(H141:H143)</f>
        <v>789811.40419999999</v>
      </c>
      <c r="I140" s="43">
        <f t="shared" ref="I140" si="27">SUM(I141:I143)</f>
        <v>870521.68656000018</v>
      </c>
      <c r="J140" s="43">
        <f>SUM(J141:J143)</f>
        <v>1660333.0907600001</v>
      </c>
      <c r="K140" s="30"/>
      <c r="L140" s="41"/>
    </row>
    <row r="141" spans="1:16" s="75" customFormat="1" x14ac:dyDescent="0.25">
      <c r="A141" s="89" t="s">
        <v>8</v>
      </c>
      <c r="B141" s="83" t="s">
        <v>109</v>
      </c>
      <c r="C141" s="82" t="s">
        <v>16</v>
      </c>
      <c r="D141" s="104">
        <v>670.73</v>
      </c>
      <c r="E141" s="65"/>
      <c r="F141" s="71">
        <v>0</v>
      </c>
      <c r="G141" s="71">
        <v>1297.8720000000003</v>
      </c>
      <c r="H141" s="72">
        <f t="shared" si="23"/>
        <v>0</v>
      </c>
      <c r="I141" s="72">
        <f t="shared" si="24"/>
        <v>870521.68656000018</v>
      </c>
      <c r="J141" s="72">
        <f t="shared" ref="J141:J143" si="28">H141+I141</f>
        <v>870521.68656000018</v>
      </c>
      <c r="K141" s="73"/>
      <c r="L141" s="74"/>
    </row>
    <row r="142" spans="1:16" s="106" customFormat="1" outlineLevel="1" x14ac:dyDescent="0.25">
      <c r="A142" s="67"/>
      <c r="B142" s="81" t="s">
        <v>116</v>
      </c>
      <c r="C142" s="82" t="s">
        <v>16</v>
      </c>
      <c r="D142" s="104">
        <v>234.75549999999998</v>
      </c>
      <c r="E142" s="65"/>
      <c r="F142" s="71">
        <v>350.48</v>
      </c>
      <c r="G142" s="71">
        <v>0</v>
      </c>
      <c r="H142" s="72">
        <f t="shared" si="23"/>
        <v>82277.107640000002</v>
      </c>
      <c r="I142" s="72">
        <f t="shared" si="24"/>
        <v>0</v>
      </c>
      <c r="J142" s="72">
        <f t="shared" si="28"/>
        <v>82277.107640000002</v>
      </c>
      <c r="K142" s="68"/>
      <c r="L142" s="105"/>
    </row>
    <row r="143" spans="1:16" s="106" customFormat="1" outlineLevel="1" x14ac:dyDescent="0.25">
      <c r="A143" s="67"/>
      <c r="B143" s="81" t="s">
        <v>111</v>
      </c>
      <c r="C143" s="82" t="s">
        <v>16</v>
      </c>
      <c r="D143" s="104">
        <v>1542.6789999999999</v>
      </c>
      <c r="E143" s="65"/>
      <c r="F143" s="71">
        <v>458.6400000000001</v>
      </c>
      <c r="G143" s="71">
        <v>0</v>
      </c>
      <c r="H143" s="72">
        <f t="shared" si="23"/>
        <v>707534.29656000005</v>
      </c>
      <c r="I143" s="72">
        <f t="shared" si="24"/>
        <v>0</v>
      </c>
      <c r="J143" s="72">
        <f t="shared" si="28"/>
        <v>707534.29656000005</v>
      </c>
      <c r="K143" s="68"/>
      <c r="L143" s="105"/>
    </row>
    <row r="144" spans="1:16" ht="15.75" x14ac:dyDescent="0.25">
      <c r="A144" s="1"/>
      <c r="D144" s="58"/>
      <c r="E144" s="59"/>
      <c r="F144" s="58"/>
      <c r="G144" s="60"/>
      <c r="H144" s="60"/>
      <c r="I144" s="61" t="s">
        <v>122</v>
      </c>
      <c r="J144" s="62">
        <f>SUM(J15:J18)+SUM(J20:J30)+SUM(J32:J49)+SUM(J52:J68)+SUM(J70:J88)+SUM(J90:J108)+SUM(J110:J121)+SUM(J123:J130)+SUM(J141:J143)+SUM(J132:J139)</f>
        <v>92024643.015600294</v>
      </c>
      <c r="K144" s="64"/>
      <c r="L144" s="1"/>
    </row>
    <row r="145" spans="1:12" x14ac:dyDescent="0.25">
      <c r="A145" s="1"/>
      <c r="D145" s="9"/>
      <c r="F145" s="9"/>
      <c r="G145" s="1"/>
      <c r="H145" s="1"/>
      <c r="I145" s="1"/>
      <c r="J145" s="1"/>
      <c r="L145" s="1"/>
    </row>
    <row r="147" spans="1:12" x14ac:dyDescent="0.25">
      <c r="K147" s="64"/>
    </row>
  </sheetData>
  <mergeCells count="10">
    <mergeCell ref="A7:D7"/>
    <mergeCell ref="A8:D8"/>
    <mergeCell ref="A9:D9"/>
    <mergeCell ref="A10:D10"/>
    <mergeCell ref="A1:D1"/>
    <mergeCell ref="A2:D2"/>
    <mergeCell ref="A3:D3"/>
    <mergeCell ref="A4:D4"/>
    <mergeCell ref="A5:D5"/>
    <mergeCell ref="A6:D6"/>
  </mergeCells>
  <phoneticPr fontId="2" type="noConversion"/>
  <pageMargins left="0.39370078740157483" right="0.19685039370078741" top="0.39370078740157483" bottom="0.19685039370078741" header="0.51181102362204722" footer="0.15748031496062992"/>
  <pageSetup paperSize="8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Багалей Юрий Александрович</cp:lastModifiedBy>
  <cp:lastPrinted>2024-05-20T08:55:21Z</cp:lastPrinted>
  <dcterms:created xsi:type="dcterms:W3CDTF">2015-06-05T18:19:34Z</dcterms:created>
  <dcterms:modified xsi:type="dcterms:W3CDTF">2025-06-27T14:06:59Z</dcterms:modified>
</cp:coreProperties>
</file>