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O:\Департамент строительства уникальных объектов\023_Чита\00_Тендеры\2. Тендер 873_0 цикл_1 очередь_Чита — поз. 2.1 (ФП, КЖ ниже нуля)\"/>
    </mc:Choice>
  </mc:AlternateContent>
  <xr:revisionPtr revIDLastSave="0" documentId="13_ncr:1_{88A1441F-494C-4D04-8416-9E89801910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Лист1!$A$8:$O$112</definedName>
    <definedName name="_xlnm.Print_Area" localSheetId="0">Лист1!$A$1:$K$108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E10" i="1"/>
  <c r="I33" i="1" l="1"/>
  <c r="H52" i="1"/>
  <c r="H69" i="1"/>
  <c r="H51" i="1"/>
  <c r="I46" i="1"/>
  <c r="I105" i="1"/>
  <c r="H105" i="1"/>
  <c r="I87" i="1"/>
  <c r="H87" i="1"/>
  <c r="I69" i="1"/>
  <c r="I52" i="1"/>
  <c r="I51" i="1"/>
  <c r="H33" i="1"/>
  <c r="I31" i="1"/>
  <c r="H31" i="1"/>
  <c r="I26" i="1"/>
  <c r="H26" i="1"/>
  <c r="I23" i="1"/>
  <c r="H23" i="1"/>
  <c r="I21" i="1"/>
  <c r="H21" i="1"/>
  <c r="I14" i="1"/>
  <c r="H14" i="1"/>
  <c r="I13" i="1"/>
  <c r="H13" i="1"/>
  <c r="I106" i="1"/>
  <c r="I45" i="1"/>
  <c r="I43" i="1"/>
  <c r="I41" i="1"/>
  <c r="I30" i="1"/>
  <c r="H38" i="1"/>
  <c r="H56" i="1"/>
  <c r="I37" i="1"/>
  <c r="I75" i="1" l="1"/>
  <c r="I49" i="1"/>
  <c r="H65" i="1"/>
  <c r="I97" i="1"/>
  <c r="I88" i="1"/>
  <c r="I67" i="1"/>
  <c r="H96" i="1"/>
  <c r="I96" i="1"/>
  <c r="I38" i="1"/>
  <c r="J38" i="1" s="1"/>
  <c r="I25" i="1"/>
  <c r="I44" i="1"/>
  <c r="H74" i="1"/>
  <c r="I74" i="1"/>
  <c r="I64" i="1"/>
  <c r="H32" i="1"/>
  <c r="I56" i="1"/>
  <c r="J56" i="1" s="1"/>
  <c r="I11" i="1"/>
  <c r="H72" i="1"/>
  <c r="J31" i="1"/>
  <c r="J21" i="1"/>
  <c r="J14" i="1"/>
  <c r="H40" i="1"/>
  <c r="J13" i="1"/>
  <c r="J105" i="1"/>
  <c r="J52" i="1"/>
  <c r="J23" i="1"/>
  <c r="J87" i="1"/>
  <c r="J26" i="1"/>
  <c r="H45" i="1"/>
  <c r="J45" i="1" s="1"/>
  <c r="H27" i="1"/>
  <c r="H29" i="1"/>
  <c r="J33" i="1"/>
  <c r="I72" i="1"/>
  <c r="H64" i="1"/>
  <c r="H46" i="1"/>
  <c r="J46" i="1" s="1"/>
  <c r="H48" i="1"/>
  <c r="J51" i="1"/>
  <c r="J69" i="1"/>
  <c r="H36" i="1"/>
  <c r="H70" i="1"/>
  <c r="I70" i="1"/>
  <c r="I107" i="1"/>
  <c r="I104" i="1" s="1"/>
  <c r="H107" i="1"/>
  <c r="I32" i="1"/>
  <c r="H42" i="1"/>
  <c r="I42" i="1"/>
  <c r="H22" i="1"/>
  <c r="H41" i="1"/>
  <c r="J41" i="1" s="1"/>
  <c r="H47" i="1"/>
  <c r="I22" i="1"/>
  <c r="I47" i="1"/>
  <c r="I29" i="1"/>
  <c r="I36" i="1"/>
  <c r="I48" i="1"/>
  <c r="H11" i="1"/>
  <c r="H30" i="1"/>
  <c r="J30" i="1" s="1"/>
  <c r="H37" i="1"/>
  <c r="J37" i="1" s="1"/>
  <c r="H43" i="1"/>
  <c r="J43" i="1" s="1"/>
  <c r="H49" i="1"/>
  <c r="H106" i="1"/>
  <c r="J106" i="1" s="1"/>
  <c r="H12" i="1"/>
  <c r="H25" i="1"/>
  <c r="H44" i="1"/>
  <c r="H75" i="1"/>
  <c r="J75" i="1" s="1"/>
  <c r="H88" i="1"/>
  <c r="I12" i="1"/>
  <c r="I27" i="1"/>
  <c r="J88" i="1" l="1"/>
  <c r="J49" i="1"/>
  <c r="H10" i="1"/>
  <c r="H104" i="1"/>
  <c r="J96" i="1"/>
  <c r="H67" i="1"/>
  <c r="J67" i="1" s="1"/>
  <c r="H66" i="1"/>
  <c r="I10" i="1"/>
  <c r="I66" i="1"/>
  <c r="J66" i="1" s="1"/>
  <c r="I65" i="1"/>
  <c r="J65" i="1" s="1"/>
  <c r="H97" i="1"/>
  <c r="J97" i="1" s="1"/>
  <c r="J44" i="1"/>
  <c r="J32" i="1"/>
  <c r="J74" i="1"/>
  <c r="J64" i="1"/>
  <c r="J25" i="1"/>
  <c r="J11" i="1"/>
  <c r="J10" i="1" s="1"/>
  <c r="J72" i="1"/>
  <c r="H39" i="1"/>
  <c r="I40" i="1"/>
  <c r="J40" i="1" s="1"/>
  <c r="J27" i="1"/>
  <c r="J48" i="1"/>
  <c r="J29" i="1"/>
  <c r="J22" i="1"/>
  <c r="J36" i="1"/>
  <c r="J70" i="1"/>
  <c r="J12" i="1"/>
  <c r="J47" i="1"/>
  <c r="H76" i="1"/>
  <c r="I76" i="1"/>
  <c r="J42" i="1"/>
  <c r="I50" i="1"/>
  <c r="H50" i="1"/>
  <c r="I93" i="1"/>
  <c r="H93" i="1"/>
  <c r="J107" i="1"/>
  <c r="J104" i="1" s="1"/>
  <c r="I71" i="1"/>
  <c r="H71" i="1"/>
  <c r="I28" i="1"/>
  <c r="H28" i="1"/>
  <c r="I16" i="1"/>
  <c r="H16" i="1"/>
  <c r="H17" i="1"/>
  <c r="I17" i="1"/>
  <c r="I100" i="1"/>
  <c r="H100" i="1"/>
  <c r="H20" i="1"/>
  <c r="I20" i="1"/>
  <c r="I24" i="1"/>
  <c r="H24" i="1"/>
  <c r="H35" i="1" l="1"/>
  <c r="H54" i="1"/>
  <c r="I39" i="1"/>
  <c r="J93" i="1"/>
  <c r="J16" i="1"/>
  <c r="J24" i="1"/>
  <c r="J28" i="1"/>
  <c r="J71" i="1"/>
  <c r="J100" i="1"/>
  <c r="J17" i="1"/>
  <c r="J20" i="1"/>
  <c r="I61" i="1"/>
  <c r="H61" i="1"/>
  <c r="I103" i="1"/>
  <c r="H103" i="1"/>
  <c r="J50" i="1"/>
  <c r="I19" i="1"/>
  <c r="H19" i="1"/>
  <c r="I59" i="1"/>
  <c r="H59" i="1"/>
  <c r="I58" i="1"/>
  <c r="H58" i="1"/>
  <c r="I54" i="1"/>
  <c r="I102" i="1"/>
  <c r="H102" i="1"/>
  <c r="I99" i="1"/>
  <c r="H99" i="1"/>
  <c r="I62" i="1"/>
  <c r="H62" i="1"/>
  <c r="J76" i="1"/>
  <c r="I90" i="1"/>
  <c r="H90" i="1"/>
  <c r="I94" i="1"/>
  <c r="H94" i="1"/>
  <c r="H60" i="1"/>
  <c r="I60" i="1"/>
  <c r="I18" i="1"/>
  <c r="I15" i="1" s="1"/>
  <c r="H18" i="1"/>
  <c r="H15" i="1" s="1"/>
  <c r="H101" i="1"/>
  <c r="I101" i="1"/>
  <c r="H63" i="1"/>
  <c r="I63" i="1"/>
  <c r="I91" i="1"/>
  <c r="H91" i="1"/>
  <c r="H92" i="1"/>
  <c r="I92" i="1"/>
  <c r="I68" i="1"/>
  <c r="H68" i="1"/>
  <c r="J39" i="1" l="1"/>
  <c r="J35" i="1" s="1"/>
  <c r="I35" i="1"/>
  <c r="J92" i="1"/>
  <c r="J103" i="1"/>
  <c r="J59" i="1"/>
  <c r="J99" i="1"/>
  <c r="J58" i="1"/>
  <c r="J102" i="1"/>
  <c r="J60" i="1"/>
  <c r="J68" i="1"/>
  <c r="J62" i="1"/>
  <c r="J19" i="1"/>
  <c r="I55" i="1"/>
  <c r="H55" i="1"/>
  <c r="J91" i="1"/>
  <c r="H57" i="1"/>
  <c r="I57" i="1"/>
  <c r="J90" i="1"/>
  <c r="H89" i="1"/>
  <c r="H86" i="1" s="1"/>
  <c r="I89" i="1"/>
  <c r="I86" i="1" s="1"/>
  <c r="J101" i="1"/>
  <c r="H98" i="1"/>
  <c r="H95" i="1" s="1"/>
  <c r="I98" i="1"/>
  <c r="I95" i="1" s="1"/>
  <c r="J18" i="1"/>
  <c r="J94" i="1"/>
  <c r="J61" i="1"/>
  <c r="I84" i="1"/>
  <c r="H84" i="1"/>
  <c r="J63" i="1"/>
  <c r="J54" i="1"/>
  <c r="J15" i="1" l="1"/>
  <c r="H53" i="1"/>
  <c r="I53" i="1"/>
  <c r="J84" i="1"/>
  <c r="J98" i="1"/>
  <c r="J95" i="1" s="1"/>
  <c r="I80" i="1"/>
  <c r="H80" i="1"/>
  <c r="H79" i="1"/>
  <c r="I79" i="1"/>
  <c r="J57" i="1"/>
  <c r="J89" i="1"/>
  <c r="H82" i="1"/>
  <c r="I82" i="1"/>
  <c r="I78" i="1"/>
  <c r="H78" i="1"/>
  <c r="I81" i="1"/>
  <c r="H81" i="1"/>
  <c r="I83" i="1"/>
  <c r="H83" i="1"/>
  <c r="I85" i="1"/>
  <c r="H85" i="1"/>
  <c r="J55" i="1"/>
  <c r="J86" i="1" l="1"/>
  <c r="J53" i="1"/>
  <c r="J83" i="1"/>
  <c r="J78" i="1"/>
  <c r="J80" i="1"/>
  <c r="J85" i="1"/>
  <c r="J79" i="1"/>
  <c r="I77" i="1"/>
  <c r="I73" i="1" s="1"/>
  <c r="I34" i="1" s="1"/>
  <c r="H77" i="1"/>
  <c r="H73" i="1" s="1"/>
  <c r="H34" i="1" s="1"/>
  <c r="J81" i="1"/>
  <c r="J82" i="1"/>
  <c r="J77" i="1" l="1"/>
  <c r="J108" i="1" s="1"/>
  <c r="J73" i="1" l="1"/>
  <c r="J34" i="1" s="1"/>
  <c r="K11" i="1" l="1"/>
</calcChain>
</file>

<file path=xl/sharedStrings.xml><?xml version="1.0" encoding="utf-8"?>
<sst xmlns="http://schemas.openxmlformats.org/spreadsheetml/2006/main" count="266" uniqueCount="113">
  <si>
    <t>м3</t>
  </si>
  <si>
    <t>№ п/п</t>
  </si>
  <si>
    <t>Наименование</t>
  </si>
  <si>
    <t>Ед. изм.</t>
  </si>
  <si>
    <t>Кол-во</t>
  </si>
  <si>
    <t>Масса всего, кг.</t>
  </si>
  <si>
    <t>Примечание</t>
  </si>
  <si>
    <t>2</t>
  </si>
  <si>
    <t>1</t>
  </si>
  <si>
    <t>Стоимость материала всего,
руб. с НДС</t>
  </si>
  <si>
    <t>Стоимость работ всего,
руб. с НДС</t>
  </si>
  <si>
    <t>Стоимость Итого,
руб. с НДС</t>
  </si>
  <si>
    <t>Разработка котлована механизированным способом (эксковатором) с последующим вывозом грунта автосамосвалами на полигон на расстояние до 35 км</t>
  </si>
  <si>
    <t>Обратная засыпка пазух котлована песком средней крупности с послойным уплотнением высотой до 300 мм с коэф.уплотнения 0,95</t>
  </si>
  <si>
    <t>3</t>
  </si>
  <si>
    <t>4</t>
  </si>
  <si>
    <t>м2</t>
  </si>
  <si>
    <t>шт</t>
  </si>
  <si>
    <t>пм</t>
  </si>
  <si>
    <t>I</t>
  </si>
  <si>
    <t>II</t>
  </si>
  <si>
    <r>
      <t xml:space="preserve">Цена материала
за ед.,
</t>
    </r>
    <r>
      <rPr>
        <b/>
        <i/>
        <sz val="9"/>
        <color theme="1"/>
        <rFont val="Times New Roman"/>
        <family val="1"/>
        <charset val="204"/>
      </rPr>
      <t>руб. с НДС</t>
    </r>
  </si>
  <si>
    <r>
      <t xml:space="preserve">Цена работ
за ед.,
</t>
    </r>
    <r>
      <rPr>
        <b/>
        <i/>
        <sz val="9"/>
        <color theme="1"/>
        <rFont val="Times New Roman"/>
        <family val="1"/>
        <charset val="204"/>
      </rPr>
      <t>руб. с НДС</t>
    </r>
  </si>
  <si>
    <t>5</t>
  </si>
  <si>
    <t>Выравнивание основания дна котлована песком средней крупности на толщину до 100 мм с последующим уплотнением для устройства бетонной подготовки</t>
  </si>
  <si>
    <t>Доработка дна котлована ручным способом до проектных отметок</t>
  </si>
  <si>
    <t>тн</t>
  </si>
  <si>
    <t xml:space="preserve">Бетон В7,5 </t>
  </si>
  <si>
    <t>расход по норме расхода</t>
  </si>
  <si>
    <t>III</t>
  </si>
  <si>
    <t>Устройство бетонной подготовки толщиной 100 мм</t>
  </si>
  <si>
    <t>6</t>
  </si>
  <si>
    <t>7</t>
  </si>
  <si>
    <t xml:space="preserve">Армирование плиты </t>
  </si>
  <si>
    <t>Арматура d10 А500С вес 1 пм-0,617 кг, ГОСТ 34028-2016</t>
  </si>
  <si>
    <t>Арматура d12 А500С вес 1 пм-0,888 кг, ГОСТ 34028-2016</t>
  </si>
  <si>
    <t>Арматура d16 А500С вес 1 пм-1,578 кг, ГОСТ 34028-2016</t>
  </si>
  <si>
    <t>Арматура d20 А500С вес 1 пм-2,486 кг, ГОСТ 34028-2016</t>
  </si>
  <si>
    <t>Арматура d25 А500С вес 1 пм-3,853 кг, ГОСТ 34028-2016</t>
  </si>
  <si>
    <t>Арматура d28 А500С вес 1 пм- 4,834 кг, ГОСТ 34028-2016</t>
  </si>
  <si>
    <t>Плита полистирольная экструзированная Пеноплекс 25, g-25кг/м3, t-50 мм (или аналог), ТУ 5767-002-46261013-99</t>
  </si>
  <si>
    <t>8</t>
  </si>
  <si>
    <t>Установка гидрошпонки</t>
  </si>
  <si>
    <t>Гидрошпонка FM-140/50, Технониколь, (или аналог)</t>
  </si>
  <si>
    <t>Гидрошпонка IE-C 320/6, Союз,  (или аналог)</t>
  </si>
  <si>
    <t>Гидрошпонка FM-260/50, Технониколь, (или аналог)</t>
  </si>
  <si>
    <t>Гидрошпонка внутренняя HVS 125/1-6, Союз, (или аналог)</t>
  </si>
  <si>
    <t>III.1</t>
  </si>
  <si>
    <t>Бетон В25, F150, W10</t>
  </si>
  <si>
    <t>Бетонирование фундаментной плиты (коэф. армирования=0,135)</t>
  </si>
  <si>
    <t>III.2</t>
  </si>
  <si>
    <t>Устройство опалубки высотой 0,65 м</t>
  </si>
  <si>
    <t>Строительство подобъекта (поз. 2.1) "Жилой дом со встроенными помещениями общественно-делового и коммерческого назначения на первом этаже здания"</t>
  </si>
  <si>
    <t>Бетонирование фундаментной плиты (коэф. армирования=0,136)</t>
  </si>
  <si>
    <t>Устройство пристенного кольцевого дренажа</t>
  </si>
  <si>
    <t>шт.</t>
  </si>
  <si>
    <t>Колодец пластиковый Dn1000 H4000 мм, приваренное дно</t>
  </si>
  <si>
    <t>Люк дренажный с литерой "Д"</t>
  </si>
  <si>
    <t>компл.</t>
  </si>
  <si>
    <t>IV</t>
  </si>
  <si>
    <t>Труба дренажная 160/136 SN16 ПП перфорированная ГОСТ-Р 54475-2011</t>
  </si>
  <si>
    <t>Разработка грунта под устройство дренажной системы в существующем котловане</t>
  </si>
  <si>
    <t>Устройство подбетонки под колодцы</t>
  </si>
  <si>
    <t>Бетон В7,5</t>
  </si>
  <si>
    <t>Песок средней крупности</t>
  </si>
  <si>
    <t>Устройство песчаного основания под трубу толщиной 100 мм и засыпка трубы на высоту 500 мм</t>
  </si>
  <si>
    <t>Защита дренажной трубы от засора перфорации, путем оборачиваемости трубы щебнем и геотекстиля</t>
  </si>
  <si>
    <t>Горловина на колодец дренажный 1000 мм</t>
  </si>
  <si>
    <t>Бетон класса В25, F150, W10</t>
  </si>
  <si>
    <t>Устройство опалубки высотой 1,15 м</t>
  </si>
  <si>
    <t>Врезка в систему водостока</t>
  </si>
  <si>
    <t>Труба канализационная ПНД SN16 160 мм  (для врезки в систему водостока)</t>
  </si>
  <si>
    <t xml:space="preserve">Прокладка дренажной трубы </t>
  </si>
  <si>
    <t>Прокладка сливной трубы в систему водостока</t>
  </si>
  <si>
    <t>Монолитные работы подземной части (фундаменты, стены и пилоны и плит перекрытия)</t>
  </si>
  <si>
    <t>Труба 377х7х250 ГОСТ 10704-91/ С245 ГОСТ 27772-2015</t>
  </si>
  <si>
    <t>Труба 325х7х250 ГОСТ 10704-91 С245 ГОСТ 27772-2015</t>
  </si>
  <si>
    <t>Арматура d8 А500С вес 1 пм-0,395 кг, ГОСТ 34028-2016</t>
  </si>
  <si>
    <t>Арматура d6 А240 вес 1 пм-0,222 кг, ГОСТ 34028-2016</t>
  </si>
  <si>
    <t>Лестница Л-2 (1 шт. 4 метра)</t>
  </si>
  <si>
    <t>Щебень гранитный фракция 20-40 мм</t>
  </si>
  <si>
    <t>Геотекстиль в 2 слоя</t>
  </si>
  <si>
    <t>Устройство гидроизоляции оклеичной Технониколь ЭПП в 2 слоя</t>
  </si>
  <si>
    <t>Гидроизоляционные работы подземной части (ФП, стены и приямки)</t>
  </si>
  <si>
    <t>Гидроизоляция оклеичная Технониколь ЭПП</t>
  </si>
  <si>
    <t>Устройство колодцев</t>
  </si>
  <si>
    <t>Добавка Пенетрон Адмикс (расход 4 кг/м3)</t>
  </si>
  <si>
    <t>III.3</t>
  </si>
  <si>
    <t>III.4</t>
  </si>
  <si>
    <t>Устройство вертикальных конструкций (в т.ч. пилоны и стены) (коэф.армирования 0,225)</t>
  </si>
  <si>
    <t>Арматура d14 А500С вес 1 пм-1,21 кг, ГОСТ 34028-2016</t>
  </si>
  <si>
    <t>Бетонирование вертикальных конструкций</t>
  </si>
  <si>
    <t>Армирование вертикальных конструкций</t>
  </si>
  <si>
    <t>Устройство плит перекрытия подвала на отм.-0,16; -0,56  (коэф.армирования 0,147)</t>
  </si>
  <si>
    <t>Устройство фундаментной плиты ФП2.1 (S=1071,8м2*0,9м)</t>
  </si>
  <si>
    <t>Устройство фундаментной плиты ФП2.1 (S=650,6м2*0,4м) (коэф.армирования 0,144)</t>
  </si>
  <si>
    <t>Праймер  Технониколь 01 (расход 0,35кг/м2)</t>
  </si>
  <si>
    <t>Бетонирование плит перекрытия</t>
  </si>
  <si>
    <t>Армирование лестниц</t>
  </si>
  <si>
    <t>III.5</t>
  </si>
  <si>
    <t>Арматура d8 А240 вес 1 пм-0,395 кг, ГОСТ 34028-2016</t>
  </si>
  <si>
    <t>Бетонирование лестниц (коэф. армирования =0,163)</t>
  </si>
  <si>
    <t>Итого</t>
  </si>
  <si>
    <t>кг</t>
  </si>
  <si>
    <t>Начальная максимальная цена контракта (НМЦК)</t>
  </si>
  <si>
    <t>Основание:</t>
  </si>
  <si>
    <t>Рабочая документация шифр 24-04-КЖ.3-0.1(поз. 2.1), лист 2, план котлована (без ВПР)</t>
  </si>
  <si>
    <t>Проектная документация шифр 24-04-КР.3 (поз. 2.1) "Конструктивные решения"</t>
  </si>
  <si>
    <t>на устройство нулевого цикла (фундамент, конструкции подземной части здания) поз. 2.1 (1 очередь)</t>
  </si>
  <si>
    <t>Объект: «Жилой дом со встроенными помещениями общественно-делового и коммерческого назначения на первом этаже здания» поз. 3.1, 2,2-2,3, 2,1 при строительстве жилого комплекса со встроенными помещениями общественного-делового, коммерческого назначения и поликлиническим учреждением по адресу: г. Чита, ул. 1-я Коллективная</t>
  </si>
  <si>
    <t>п.м.</t>
  </si>
  <si>
    <t>Устройство лестниц подвала (3 шт)</t>
  </si>
  <si>
    <t>Земляные работы.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</si>
</sst>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#,##0.000"/>
    <numFmt numFmtId="166" formatCode="0.000"/>
    <numFmt numFmtId="167" formatCode="0.0"/>
    <numFmt numFmtId="168" formatCode="_-* #,##0.00\ _₽_-;\-* #,##0.00\ _₽_-;_-* &quot;-&quot;??\ _₽_-;_-@_-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3" fillId="0" borderId="0"/>
    <xf numFmtId="43" fontId="14" fillId="0" borderId="0" applyFont="0" applyFill="0" applyBorder="0" applyAlignment="0" applyProtection="0"/>
  </cellStyleXfs>
  <cellXfs count="127">
    <xf numFmtId="0" fontId="0" fillId="0" borderId="0" xfId="0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166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6" fontId="8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166" fontId="8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166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166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164" fontId="7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3" fontId="7" fillId="2" borderId="1" xfId="2" applyFont="1" applyFill="1" applyBorder="1" applyAlignment="1">
      <alignment horizontal="right" vertical="center" wrapText="1"/>
    </xf>
    <xf numFmtId="43" fontId="7" fillId="3" borderId="1" xfId="2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/>
    </xf>
    <xf numFmtId="43" fontId="7" fillId="3" borderId="1" xfId="2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 applyAlignment="1">
      <alignment horizontal="right" vertical="center"/>
    </xf>
    <xf numFmtId="43" fontId="7" fillId="4" borderId="1" xfId="2" applyFont="1" applyFill="1" applyBorder="1" applyAlignment="1">
      <alignment horizontal="right" vertical="center"/>
    </xf>
    <xf numFmtId="43" fontId="5" fillId="4" borderId="1" xfId="2" applyFont="1" applyFill="1" applyBorder="1" applyAlignment="1">
      <alignment horizontal="right" vertical="center"/>
    </xf>
    <xf numFmtId="4" fontId="7" fillId="5" borderId="1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43" fontId="8" fillId="3" borderId="1" xfId="0" applyNumberFormat="1" applyFont="1" applyFill="1" applyBorder="1" applyAlignment="1">
      <alignment horizontal="center" vertical="center" wrapText="1"/>
    </xf>
    <xf numFmtId="168" fontId="7" fillId="0" borderId="0" xfId="0" applyNumberFormat="1" applyFont="1" applyAlignment="1">
      <alignment vertical="center"/>
    </xf>
    <xf numFmtId="0" fontId="7" fillId="5" borderId="0" xfId="0" applyFont="1" applyFill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right" vertical="center"/>
    </xf>
    <xf numFmtId="4" fontId="5" fillId="5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right" vertical="center"/>
    </xf>
    <xf numFmtId="43" fontId="7" fillId="0" borderId="1" xfId="2" applyFont="1" applyFill="1" applyBorder="1" applyAlignment="1">
      <alignment horizontal="right" vertical="center" wrapText="1"/>
    </xf>
    <xf numFmtId="43" fontId="5" fillId="0" borderId="1" xfId="2" applyFont="1" applyFill="1" applyBorder="1" applyAlignment="1">
      <alignment horizontal="right" vertical="center"/>
    </xf>
    <xf numFmtId="168" fontId="7" fillId="0" borderId="1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7" fillId="0" borderId="1" xfId="2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166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66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166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167" fontId="7" fillId="0" borderId="0" xfId="0" applyNumberFormat="1" applyFont="1" applyFill="1" applyAlignment="1">
      <alignment horizontal="right" vertical="center"/>
    </xf>
    <xf numFmtId="165" fontId="7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4" fontId="7" fillId="0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6" xfId="1" xr:uid="{AAD5B3BB-2837-4999-8AA3-A3597F9AB74A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2"/>
  <sheetViews>
    <sheetView tabSelected="1" view="pageBreakPreview" zoomScaleNormal="115" zoomScaleSheetLayoutView="100" workbookViewId="0">
      <pane ySplit="8" topLeftCell="A15" activePane="bottomLeft" state="frozen"/>
      <selection activeCell="B15" sqref="B15"/>
      <selection pane="bottomLeft" activeCell="K95" sqref="K95"/>
    </sheetView>
  </sheetViews>
  <sheetFormatPr defaultRowHeight="12.75" outlineLevelRow="2" x14ac:dyDescent="0.25"/>
  <cols>
    <col min="1" max="1" width="6.7109375" style="2" customWidth="1"/>
    <col min="2" max="2" width="86.85546875" style="1" customWidth="1"/>
    <col min="3" max="3" width="10" style="8" customWidth="1"/>
    <col min="4" max="4" width="14.28515625" style="11" customWidth="1"/>
    <col min="5" max="5" width="11.85546875" style="10" hidden="1" customWidth="1"/>
    <col min="6" max="7" width="13.7109375" style="10" customWidth="1"/>
    <col min="8" max="9" width="15.7109375" style="10" customWidth="1"/>
    <col min="10" max="10" width="19.140625" style="10" customWidth="1"/>
    <col min="11" max="11" width="37.85546875" style="1" customWidth="1"/>
    <col min="12" max="12" width="13.140625" style="20" customWidth="1"/>
    <col min="13" max="16384" width="9.140625" style="1"/>
  </cols>
  <sheetData>
    <row r="1" spans="1:12" ht="15.75" customHeight="1" x14ac:dyDescent="0.25">
      <c r="A1" s="124" t="s">
        <v>104</v>
      </c>
      <c r="B1" s="124"/>
      <c r="C1" s="124"/>
      <c r="D1" s="124"/>
      <c r="E1" s="119"/>
      <c r="F1" s="119"/>
      <c r="G1" s="119"/>
      <c r="H1" s="119"/>
      <c r="I1" s="119"/>
      <c r="J1" s="119"/>
      <c r="K1" s="119"/>
    </row>
    <row r="2" spans="1:12" s="122" customFormat="1" ht="14.25" customHeight="1" x14ac:dyDescent="0.25">
      <c r="A2" s="125" t="s">
        <v>108</v>
      </c>
      <c r="B2" s="125"/>
      <c r="C2" s="125"/>
      <c r="D2" s="125"/>
      <c r="E2" s="120"/>
      <c r="F2" s="120"/>
      <c r="G2" s="120"/>
      <c r="H2" s="120"/>
      <c r="I2" s="120"/>
      <c r="J2" s="120"/>
      <c r="K2" s="120"/>
      <c r="L2" s="121"/>
    </row>
    <row r="3" spans="1:12" s="122" customFormat="1" ht="58.5" customHeight="1" x14ac:dyDescent="0.25">
      <c r="A3" s="126" t="s">
        <v>109</v>
      </c>
      <c r="B3" s="126"/>
      <c r="C3" s="126"/>
      <c r="D3" s="126"/>
      <c r="E3" s="123"/>
      <c r="F3" s="123"/>
      <c r="G3" s="123"/>
      <c r="H3" s="123"/>
      <c r="I3" s="123"/>
      <c r="J3" s="123"/>
      <c r="K3" s="123"/>
      <c r="L3" s="121"/>
    </row>
    <row r="4" spans="1:12" x14ac:dyDescent="0.25">
      <c r="B4" s="1" t="s">
        <v>105</v>
      </c>
      <c r="C4" s="1"/>
      <c r="D4" s="1"/>
      <c r="E4" s="1"/>
      <c r="F4" s="1"/>
      <c r="G4" s="1"/>
      <c r="H4" s="1"/>
      <c r="I4" s="1"/>
      <c r="J4" s="1"/>
    </row>
    <row r="5" spans="1:12" x14ac:dyDescent="0.25">
      <c r="B5" s="1" t="s">
        <v>106</v>
      </c>
      <c r="C5" s="1"/>
      <c r="D5" s="1"/>
      <c r="E5" s="1"/>
      <c r="F5" s="1"/>
      <c r="G5" s="1"/>
      <c r="H5" s="1"/>
      <c r="I5" s="1"/>
      <c r="J5" s="1"/>
    </row>
    <row r="6" spans="1:12" x14ac:dyDescent="0.25">
      <c r="B6" s="1" t="s">
        <v>107</v>
      </c>
      <c r="C6" s="1"/>
      <c r="D6" s="1"/>
      <c r="E6" s="1"/>
      <c r="F6" s="1"/>
      <c r="G6" s="1"/>
      <c r="H6" s="1"/>
      <c r="I6" s="1"/>
      <c r="J6" s="1"/>
    </row>
    <row r="8" spans="1:12" s="7" customFormat="1" ht="54" x14ac:dyDescent="0.25">
      <c r="A8" s="3" t="s">
        <v>1</v>
      </c>
      <c r="B8" s="4" t="s">
        <v>2</v>
      </c>
      <c r="C8" s="4" t="s">
        <v>3</v>
      </c>
      <c r="D8" s="5" t="s">
        <v>4</v>
      </c>
      <c r="E8" s="6" t="s">
        <v>5</v>
      </c>
      <c r="F8" s="6" t="s">
        <v>21</v>
      </c>
      <c r="G8" s="6" t="s">
        <v>22</v>
      </c>
      <c r="H8" s="6" t="s">
        <v>9</v>
      </c>
      <c r="I8" s="6" t="s">
        <v>10</v>
      </c>
      <c r="J8" s="6" t="s">
        <v>11</v>
      </c>
      <c r="K8" s="4" t="s">
        <v>6</v>
      </c>
      <c r="L8" s="21"/>
    </row>
    <row r="9" spans="1:12" s="35" customFormat="1" ht="13.5" x14ac:dyDescent="0.25">
      <c r="A9" s="12"/>
      <c r="B9" s="15" t="s">
        <v>52</v>
      </c>
      <c r="C9" s="13"/>
      <c r="D9" s="44"/>
      <c r="E9" s="45"/>
      <c r="F9" s="46"/>
      <c r="G9" s="46"/>
      <c r="H9" s="46"/>
      <c r="I9" s="46"/>
      <c r="J9" s="46"/>
      <c r="K9" s="14"/>
      <c r="L9" s="34"/>
    </row>
    <row r="10" spans="1:12" s="39" customFormat="1" ht="13.5" x14ac:dyDescent="0.25">
      <c r="A10" s="22" t="s">
        <v>19</v>
      </c>
      <c r="B10" s="23" t="s">
        <v>112</v>
      </c>
      <c r="C10" s="24" t="s">
        <v>0</v>
      </c>
      <c r="D10" s="47">
        <v>6155</v>
      </c>
      <c r="E10" s="47">
        <f t="shared" ref="E10" si="0">SUM(E11:E14)</f>
        <v>0</v>
      </c>
      <c r="F10" s="47"/>
      <c r="G10" s="47"/>
      <c r="H10" s="47">
        <f>SUM(H11:H14)</f>
        <v>4992947.2</v>
      </c>
      <c r="I10" s="47">
        <f>SUM(I11:I14)</f>
        <v>35686900.927999996</v>
      </c>
      <c r="J10" s="47">
        <f>SUM(J11:J14)</f>
        <v>40679848.127999999</v>
      </c>
      <c r="K10" s="61"/>
      <c r="L10" s="38"/>
    </row>
    <row r="11" spans="1:12" s="77" customFormat="1" ht="25.5" outlineLevel="1" x14ac:dyDescent="0.25">
      <c r="A11" s="66" t="s">
        <v>8</v>
      </c>
      <c r="B11" s="67" t="s">
        <v>12</v>
      </c>
      <c r="C11" s="68" t="s">
        <v>0</v>
      </c>
      <c r="D11" s="69">
        <v>5893.6959999999999</v>
      </c>
      <c r="E11" s="63"/>
      <c r="F11" s="73">
        <v>0</v>
      </c>
      <c r="G11" s="74">
        <v>4960</v>
      </c>
      <c r="H11" s="74">
        <f t="shared" ref="H11:H14" si="1">D11*F11</f>
        <v>0</v>
      </c>
      <c r="I11" s="74">
        <f t="shared" ref="I11:I14" si="2">D11*G11</f>
        <v>29232732.16</v>
      </c>
      <c r="J11" s="74">
        <f t="shared" ref="J11:J14" si="3">H11+I11</f>
        <v>29232732.16</v>
      </c>
      <c r="K11" s="75">
        <f>K10/10*9</f>
        <v>0</v>
      </c>
      <c r="L11" s="76"/>
    </row>
    <row r="12" spans="1:12" s="77" customFormat="1" outlineLevel="1" x14ac:dyDescent="0.25">
      <c r="A12" s="66" t="s">
        <v>7</v>
      </c>
      <c r="B12" s="67" t="s">
        <v>25</v>
      </c>
      <c r="C12" s="68" t="s">
        <v>0</v>
      </c>
      <c r="D12" s="69">
        <v>261.30400000000003</v>
      </c>
      <c r="E12" s="55"/>
      <c r="F12" s="73">
        <v>0</v>
      </c>
      <c r="G12" s="73">
        <v>2592</v>
      </c>
      <c r="H12" s="74">
        <f t="shared" si="1"/>
        <v>0</v>
      </c>
      <c r="I12" s="74">
        <f t="shared" si="2"/>
        <v>677299.96800000011</v>
      </c>
      <c r="J12" s="74">
        <f t="shared" si="3"/>
        <v>677299.96800000011</v>
      </c>
      <c r="K12" s="78"/>
      <c r="L12" s="76"/>
    </row>
    <row r="13" spans="1:12" s="82" customFormat="1" ht="25.5" outlineLevel="1" x14ac:dyDescent="0.25">
      <c r="A13" s="70" t="s">
        <v>14</v>
      </c>
      <c r="B13" s="71" t="s">
        <v>13</v>
      </c>
      <c r="C13" s="68" t="s">
        <v>0</v>
      </c>
      <c r="D13" s="72">
        <v>1903.2</v>
      </c>
      <c r="E13" s="64"/>
      <c r="F13" s="74">
        <v>1280</v>
      </c>
      <c r="G13" s="79">
        <v>1440</v>
      </c>
      <c r="H13" s="74">
        <f t="shared" si="1"/>
        <v>2436096</v>
      </c>
      <c r="I13" s="74">
        <f t="shared" si="2"/>
        <v>2740608</v>
      </c>
      <c r="J13" s="74">
        <f t="shared" si="3"/>
        <v>5176704</v>
      </c>
      <c r="K13" s="80"/>
      <c r="L13" s="81"/>
    </row>
    <row r="14" spans="1:12" s="82" customFormat="1" ht="25.5" outlineLevel="1" x14ac:dyDescent="0.25">
      <c r="A14" s="70" t="s">
        <v>15</v>
      </c>
      <c r="B14" s="71" t="s">
        <v>24</v>
      </c>
      <c r="C14" s="68" t="s">
        <v>16</v>
      </c>
      <c r="D14" s="72">
        <v>1997.54</v>
      </c>
      <c r="E14" s="64"/>
      <c r="F14" s="74">
        <v>1280</v>
      </c>
      <c r="G14" s="74">
        <v>1520</v>
      </c>
      <c r="H14" s="74">
        <f t="shared" si="1"/>
        <v>2556851.2000000002</v>
      </c>
      <c r="I14" s="74">
        <f t="shared" si="2"/>
        <v>3036260.8</v>
      </c>
      <c r="J14" s="74">
        <f t="shared" si="3"/>
        <v>5593112</v>
      </c>
      <c r="K14" s="80"/>
      <c r="L14" s="81"/>
    </row>
    <row r="15" spans="1:12" s="41" customFormat="1" ht="13.5" x14ac:dyDescent="0.25">
      <c r="A15" s="25" t="s">
        <v>20</v>
      </c>
      <c r="B15" s="26" t="s">
        <v>54</v>
      </c>
      <c r="C15" s="27" t="s">
        <v>110</v>
      </c>
      <c r="D15" s="48">
        <v>275.5</v>
      </c>
      <c r="E15" s="49"/>
      <c r="F15" s="50"/>
      <c r="G15" s="50"/>
      <c r="H15" s="50">
        <f>SUM(H16:H33)</f>
        <v>2917150.2887999997</v>
      </c>
      <c r="I15" s="50">
        <f t="shared" ref="I15" si="4">SUM(I16:I33)</f>
        <v>991209.42304000014</v>
      </c>
      <c r="J15" s="50">
        <f>SUM(J16:J33)</f>
        <v>3908359.7118399995</v>
      </c>
      <c r="K15" s="28"/>
      <c r="L15" s="40"/>
    </row>
    <row r="16" spans="1:12" s="91" customFormat="1" outlineLevel="1" x14ac:dyDescent="0.25">
      <c r="A16" s="83" t="s">
        <v>8</v>
      </c>
      <c r="B16" s="84" t="s">
        <v>61</v>
      </c>
      <c r="C16" s="68" t="s">
        <v>0</v>
      </c>
      <c r="D16" s="72">
        <v>125.37945999999999</v>
      </c>
      <c r="E16" s="64"/>
      <c r="F16" s="79">
        <v>0</v>
      </c>
      <c r="G16" s="79">
        <v>1344</v>
      </c>
      <c r="H16" s="74">
        <f t="shared" ref="H16:H33" si="5">D16*F16</f>
        <v>0</v>
      </c>
      <c r="I16" s="74">
        <f t="shared" ref="I16:I33" si="6">D16*G16</f>
        <v>168509.99424</v>
      </c>
      <c r="J16" s="74">
        <f t="shared" ref="J16:J33" si="7">H16+I16</f>
        <v>168509.99424</v>
      </c>
      <c r="K16" s="89"/>
      <c r="L16" s="90"/>
    </row>
    <row r="17" spans="1:12" s="91" customFormat="1" outlineLevel="1" x14ac:dyDescent="0.25">
      <c r="A17" s="83" t="s">
        <v>7</v>
      </c>
      <c r="B17" s="84" t="s">
        <v>65</v>
      </c>
      <c r="C17" s="68" t="s">
        <v>0</v>
      </c>
      <c r="D17" s="72">
        <v>90.914999999999992</v>
      </c>
      <c r="E17" s="64"/>
      <c r="F17" s="79">
        <v>0</v>
      </c>
      <c r="G17" s="74">
        <v>1520</v>
      </c>
      <c r="H17" s="74">
        <f t="shared" si="5"/>
        <v>0</v>
      </c>
      <c r="I17" s="74">
        <f t="shared" si="6"/>
        <v>138190.79999999999</v>
      </c>
      <c r="J17" s="74">
        <f t="shared" si="7"/>
        <v>138190.79999999999</v>
      </c>
      <c r="K17" s="89"/>
      <c r="L17" s="90"/>
    </row>
    <row r="18" spans="1:12" s="82" customFormat="1" outlineLevel="1" x14ac:dyDescent="0.25">
      <c r="A18" s="70"/>
      <c r="B18" s="71" t="s">
        <v>64</v>
      </c>
      <c r="C18" s="68" t="s">
        <v>0</v>
      </c>
      <c r="D18" s="72">
        <v>90.914999999999992</v>
      </c>
      <c r="E18" s="64"/>
      <c r="F18" s="74">
        <v>1280</v>
      </c>
      <c r="G18" s="74">
        <v>0</v>
      </c>
      <c r="H18" s="74">
        <f t="shared" si="5"/>
        <v>116371.19999999998</v>
      </c>
      <c r="I18" s="74">
        <f t="shared" si="6"/>
        <v>0</v>
      </c>
      <c r="J18" s="74">
        <f t="shared" si="7"/>
        <v>116371.19999999998</v>
      </c>
      <c r="K18" s="80"/>
      <c r="L18" s="81"/>
    </row>
    <row r="19" spans="1:12" s="91" customFormat="1" outlineLevel="1" x14ac:dyDescent="0.25">
      <c r="A19" s="83" t="s">
        <v>14</v>
      </c>
      <c r="B19" s="84" t="s">
        <v>62</v>
      </c>
      <c r="C19" s="68" t="s">
        <v>0</v>
      </c>
      <c r="D19" s="72">
        <v>1.5</v>
      </c>
      <c r="E19" s="64"/>
      <c r="F19" s="73">
        <v>115.32480000000001</v>
      </c>
      <c r="G19" s="73">
        <v>3736.3392000000003</v>
      </c>
      <c r="H19" s="74">
        <f t="shared" si="5"/>
        <v>172.98720000000003</v>
      </c>
      <c r="I19" s="74">
        <f t="shared" si="6"/>
        <v>5604.5088000000005</v>
      </c>
      <c r="J19" s="74">
        <f t="shared" si="7"/>
        <v>5777.496000000001</v>
      </c>
      <c r="K19" s="89"/>
      <c r="L19" s="90"/>
    </row>
    <row r="20" spans="1:12" s="82" customFormat="1" outlineLevel="1" x14ac:dyDescent="0.25">
      <c r="A20" s="70"/>
      <c r="B20" s="71" t="s">
        <v>63</v>
      </c>
      <c r="C20" s="68" t="s">
        <v>0</v>
      </c>
      <c r="D20" s="72">
        <v>1.5</v>
      </c>
      <c r="E20" s="64"/>
      <c r="F20" s="73">
        <v>7102.5119999999997</v>
      </c>
      <c r="G20" s="79">
        <v>0</v>
      </c>
      <c r="H20" s="74">
        <f t="shared" si="5"/>
        <v>10653.768</v>
      </c>
      <c r="I20" s="74">
        <f t="shared" si="6"/>
        <v>0</v>
      </c>
      <c r="J20" s="74">
        <f t="shared" si="7"/>
        <v>10653.768</v>
      </c>
      <c r="K20" s="80"/>
      <c r="L20" s="81"/>
    </row>
    <row r="21" spans="1:12" s="91" customFormat="1" outlineLevel="1" x14ac:dyDescent="0.25">
      <c r="A21" s="83" t="s">
        <v>15</v>
      </c>
      <c r="B21" s="84" t="s">
        <v>72</v>
      </c>
      <c r="C21" s="68" t="s">
        <v>18</v>
      </c>
      <c r="D21" s="72">
        <v>275.5</v>
      </c>
      <c r="E21" s="64"/>
      <c r="F21" s="79">
        <v>0</v>
      </c>
      <c r="G21" s="79">
        <v>640</v>
      </c>
      <c r="H21" s="74">
        <f t="shared" si="5"/>
        <v>0</v>
      </c>
      <c r="I21" s="74">
        <f t="shared" si="6"/>
        <v>176320</v>
      </c>
      <c r="J21" s="74">
        <f t="shared" si="7"/>
        <v>176320</v>
      </c>
      <c r="K21" s="89"/>
      <c r="L21" s="90"/>
    </row>
    <row r="22" spans="1:12" s="77" customFormat="1" outlineLevel="1" x14ac:dyDescent="0.25">
      <c r="A22" s="66"/>
      <c r="B22" s="67" t="s">
        <v>60</v>
      </c>
      <c r="C22" s="85" t="s">
        <v>18</v>
      </c>
      <c r="D22" s="86">
        <v>303.05</v>
      </c>
      <c r="E22" s="55"/>
      <c r="F22" s="73">
        <v>1456</v>
      </c>
      <c r="G22" s="73">
        <v>0</v>
      </c>
      <c r="H22" s="74">
        <f t="shared" si="5"/>
        <v>441240.8</v>
      </c>
      <c r="I22" s="74">
        <f t="shared" si="6"/>
        <v>0</v>
      </c>
      <c r="J22" s="74">
        <f t="shared" si="7"/>
        <v>441240.8</v>
      </c>
      <c r="K22" s="92"/>
      <c r="L22" s="76"/>
    </row>
    <row r="23" spans="1:12" s="95" customFormat="1" outlineLevel="1" x14ac:dyDescent="0.25">
      <c r="A23" s="87" t="s">
        <v>23</v>
      </c>
      <c r="B23" s="88" t="s">
        <v>66</v>
      </c>
      <c r="C23" s="85"/>
      <c r="D23" s="86"/>
      <c r="E23" s="55"/>
      <c r="F23" s="73">
        <v>0</v>
      </c>
      <c r="G23" s="73">
        <v>0</v>
      </c>
      <c r="H23" s="74">
        <f t="shared" si="5"/>
        <v>0</v>
      </c>
      <c r="I23" s="74">
        <f t="shared" si="6"/>
        <v>0</v>
      </c>
      <c r="J23" s="74">
        <f t="shared" si="7"/>
        <v>0</v>
      </c>
      <c r="K23" s="93"/>
      <c r="L23" s="94"/>
    </row>
    <row r="24" spans="1:12" s="77" customFormat="1" outlineLevel="1" x14ac:dyDescent="0.25">
      <c r="A24" s="66"/>
      <c r="B24" s="67" t="s">
        <v>80</v>
      </c>
      <c r="C24" s="85" t="s">
        <v>0</v>
      </c>
      <c r="D24" s="86">
        <v>39.396500000000003</v>
      </c>
      <c r="E24" s="55"/>
      <c r="F24" s="74">
        <v>3440</v>
      </c>
      <c r="G24" s="73">
        <v>2080</v>
      </c>
      <c r="H24" s="74">
        <f t="shared" si="5"/>
        <v>135523.96000000002</v>
      </c>
      <c r="I24" s="74">
        <f t="shared" si="6"/>
        <v>81944.72</v>
      </c>
      <c r="J24" s="74">
        <f t="shared" si="7"/>
        <v>217468.68000000002</v>
      </c>
      <c r="K24" s="92"/>
      <c r="L24" s="76"/>
    </row>
    <row r="25" spans="1:12" s="77" customFormat="1" outlineLevel="1" x14ac:dyDescent="0.25">
      <c r="A25" s="66"/>
      <c r="B25" s="67" t="s">
        <v>81</v>
      </c>
      <c r="C25" s="85" t="s">
        <v>16</v>
      </c>
      <c r="D25" s="86">
        <v>409.11750000000006</v>
      </c>
      <c r="E25" s="55"/>
      <c r="F25" s="73">
        <v>179.52</v>
      </c>
      <c r="G25" s="73">
        <v>240</v>
      </c>
      <c r="H25" s="74">
        <f t="shared" si="5"/>
        <v>73444.773600000015</v>
      </c>
      <c r="I25" s="74">
        <f t="shared" si="6"/>
        <v>98188.200000000012</v>
      </c>
      <c r="J25" s="74">
        <f t="shared" si="7"/>
        <v>171632.97360000003</v>
      </c>
      <c r="K25" s="92"/>
      <c r="L25" s="76"/>
    </row>
    <row r="26" spans="1:12" s="95" customFormat="1" outlineLevel="1" x14ac:dyDescent="0.25">
      <c r="A26" s="87" t="s">
        <v>31</v>
      </c>
      <c r="B26" s="88" t="s">
        <v>85</v>
      </c>
      <c r="C26" s="85" t="s">
        <v>55</v>
      </c>
      <c r="D26" s="86">
        <v>15</v>
      </c>
      <c r="E26" s="55"/>
      <c r="F26" s="73">
        <v>0</v>
      </c>
      <c r="G26" s="73">
        <v>0</v>
      </c>
      <c r="H26" s="74">
        <f t="shared" si="5"/>
        <v>0</v>
      </c>
      <c r="I26" s="74">
        <f t="shared" si="6"/>
        <v>0</v>
      </c>
      <c r="J26" s="74">
        <f t="shared" si="7"/>
        <v>0</v>
      </c>
      <c r="K26" s="93"/>
      <c r="L26" s="94"/>
    </row>
    <row r="27" spans="1:12" s="77" customFormat="1" outlineLevel="1" x14ac:dyDescent="0.25">
      <c r="A27" s="66"/>
      <c r="B27" s="67" t="s">
        <v>56</v>
      </c>
      <c r="C27" s="85" t="s">
        <v>55</v>
      </c>
      <c r="D27" s="86">
        <v>15</v>
      </c>
      <c r="E27" s="55"/>
      <c r="F27" s="73">
        <v>101920</v>
      </c>
      <c r="G27" s="73">
        <v>11846.400000000001</v>
      </c>
      <c r="H27" s="74">
        <f t="shared" si="5"/>
        <v>1528800</v>
      </c>
      <c r="I27" s="74">
        <f t="shared" si="6"/>
        <v>177696.00000000003</v>
      </c>
      <c r="J27" s="74">
        <f t="shared" si="7"/>
        <v>1706496</v>
      </c>
      <c r="K27" s="92"/>
      <c r="L27" s="76"/>
    </row>
    <row r="28" spans="1:12" s="77" customFormat="1" outlineLevel="1" x14ac:dyDescent="0.25">
      <c r="A28" s="66"/>
      <c r="B28" s="67" t="s">
        <v>67</v>
      </c>
      <c r="C28" s="85" t="s">
        <v>55</v>
      </c>
      <c r="D28" s="86">
        <v>15</v>
      </c>
      <c r="E28" s="55"/>
      <c r="F28" s="73">
        <v>16432</v>
      </c>
      <c r="G28" s="73">
        <v>4014.72</v>
      </c>
      <c r="H28" s="74">
        <f t="shared" si="5"/>
        <v>246480</v>
      </c>
      <c r="I28" s="74">
        <f t="shared" si="6"/>
        <v>60220.799999999996</v>
      </c>
      <c r="J28" s="74">
        <f t="shared" si="7"/>
        <v>306700.79999999999</v>
      </c>
      <c r="K28" s="92"/>
      <c r="L28" s="76"/>
    </row>
    <row r="29" spans="1:12" s="77" customFormat="1" outlineLevel="1" x14ac:dyDescent="0.25">
      <c r="A29" s="66"/>
      <c r="B29" s="67" t="s">
        <v>57</v>
      </c>
      <c r="C29" s="85" t="s">
        <v>17</v>
      </c>
      <c r="D29" s="86">
        <v>15</v>
      </c>
      <c r="E29" s="55"/>
      <c r="F29" s="73">
        <v>15894.320000000002</v>
      </c>
      <c r="G29" s="73">
        <v>1900.8000000000002</v>
      </c>
      <c r="H29" s="74">
        <f t="shared" si="5"/>
        <v>238414.80000000002</v>
      </c>
      <c r="I29" s="74">
        <f t="shared" si="6"/>
        <v>28512.000000000004</v>
      </c>
      <c r="J29" s="74">
        <f t="shared" si="7"/>
        <v>266926.80000000005</v>
      </c>
      <c r="K29" s="92"/>
      <c r="L29" s="76"/>
    </row>
    <row r="30" spans="1:12" s="77" customFormat="1" outlineLevel="1" x14ac:dyDescent="0.25">
      <c r="A30" s="66"/>
      <c r="B30" s="67" t="s">
        <v>79</v>
      </c>
      <c r="C30" s="85" t="s">
        <v>17</v>
      </c>
      <c r="D30" s="86">
        <v>15</v>
      </c>
      <c r="E30" s="55"/>
      <c r="F30" s="73">
        <v>7488</v>
      </c>
      <c r="G30" s="73">
        <v>1840</v>
      </c>
      <c r="H30" s="74">
        <f t="shared" si="5"/>
        <v>112320</v>
      </c>
      <c r="I30" s="74">
        <f t="shared" si="6"/>
        <v>27600</v>
      </c>
      <c r="J30" s="74">
        <f t="shared" si="7"/>
        <v>139920</v>
      </c>
      <c r="K30" s="92"/>
      <c r="L30" s="76"/>
    </row>
    <row r="31" spans="1:12" s="95" customFormat="1" outlineLevel="1" x14ac:dyDescent="0.25">
      <c r="A31" s="87" t="s">
        <v>32</v>
      </c>
      <c r="B31" s="88" t="s">
        <v>73</v>
      </c>
      <c r="C31" s="85" t="s">
        <v>18</v>
      </c>
      <c r="D31" s="86">
        <v>10</v>
      </c>
      <c r="E31" s="55"/>
      <c r="F31" s="73">
        <v>0</v>
      </c>
      <c r="G31" s="73">
        <v>640</v>
      </c>
      <c r="H31" s="74">
        <f t="shared" si="5"/>
        <v>0</v>
      </c>
      <c r="I31" s="74">
        <f t="shared" si="6"/>
        <v>6400</v>
      </c>
      <c r="J31" s="74">
        <f t="shared" si="7"/>
        <v>6400</v>
      </c>
      <c r="K31" s="93"/>
      <c r="L31" s="94"/>
    </row>
    <row r="32" spans="1:12" s="77" customFormat="1" outlineLevel="1" x14ac:dyDescent="0.25">
      <c r="A32" s="66"/>
      <c r="B32" s="67" t="s">
        <v>71</v>
      </c>
      <c r="C32" s="85" t="s">
        <v>18</v>
      </c>
      <c r="D32" s="86">
        <v>11</v>
      </c>
      <c r="E32" s="55"/>
      <c r="F32" s="73">
        <v>1248</v>
      </c>
      <c r="G32" s="73">
        <v>0</v>
      </c>
      <c r="H32" s="74">
        <f t="shared" si="5"/>
        <v>13728</v>
      </c>
      <c r="I32" s="74">
        <f t="shared" si="6"/>
        <v>0</v>
      </c>
      <c r="J32" s="74">
        <f t="shared" si="7"/>
        <v>13728</v>
      </c>
      <c r="K32" s="92"/>
      <c r="L32" s="76"/>
    </row>
    <row r="33" spans="1:12" s="95" customFormat="1" outlineLevel="1" x14ac:dyDescent="0.25">
      <c r="A33" s="87" t="s">
        <v>41</v>
      </c>
      <c r="B33" s="88" t="s">
        <v>70</v>
      </c>
      <c r="C33" s="85" t="s">
        <v>58</v>
      </c>
      <c r="D33" s="86">
        <v>1</v>
      </c>
      <c r="E33" s="55"/>
      <c r="F33" s="73">
        <v>0</v>
      </c>
      <c r="G33" s="73">
        <v>22022.400000000001</v>
      </c>
      <c r="H33" s="74">
        <f t="shared" si="5"/>
        <v>0</v>
      </c>
      <c r="I33" s="74">
        <f t="shared" si="6"/>
        <v>22022.400000000001</v>
      </c>
      <c r="J33" s="74">
        <f t="shared" si="7"/>
        <v>22022.400000000001</v>
      </c>
      <c r="K33" s="93"/>
      <c r="L33" s="94"/>
    </row>
    <row r="34" spans="1:12" s="41" customFormat="1" ht="13.5" x14ac:dyDescent="0.25">
      <c r="A34" s="25" t="s">
        <v>29</v>
      </c>
      <c r="B34" s="26" t="s">
        <v>74</v>
      </c>
      <c r="C34" s="27" t="s">
        <v>0</v>
      </c>
      <c r="D34" s="50">
        <v>1804.26</v>
      </c>
      <c r="E34" s="50">
        <f t="shared" ref="E34:J34" si="8">E35+E53+E73+E86+E95</f>
        <v>0</v>
      </c>
      <c r="F34" s="50"/>
      <c r="G34" s="50"/>
      <c r="H34" s="50">
        <f t="shared" si="8"/>
        <v>40021866.328318641</v>
      </c>
      <c r="I34" s="50">
        <f t="shared" si="8"/>
        <v>19935785.535649039</v>
      </c>
      <c r="J34" s="50">
        <f t="shared" si="8"/>
        <v>59982369.127967685</v>
      </c>
      <c r="K34" s="28"/>
      <c r="L34" s="40"/>
    </row>
    <row r="35" spans="1:12" s="37" customFormat="1" ht="13.5" outlineLevel="1" x14ac:dyDescent="0.25">
      <c r="A35" s="16" t="s">
        <v>47</v>
      </c>
      <c r="B35" s="17" t="s">
        <v>94</v>
      </c>
      <c r="C35" s="18" t="s">
        <v>0</v>
      </c>
      <c r="D35" s="51">
        <v>964.62</v>
      </c>
      <c r="E35" s="52"/>
      <c r="F35" s="54"/>
      <c r="G35" s="54"/>
      <c r="H35" s="54">
        <f>SUM(H36:H51)</f>
        <v>20692235.178571008</v>
      </c>
      <c r="I35" s="54">
        <f t="shared" ref="I35" si="9">SUM(I36:I51)</f>
        <v>9214018.2768800016</v>
      </c>
      <c r="J35" s="54">
        <f>SUM(J36:J52)</f>
        <v>29930970.719451003</v>
      </c>
      <c r="K35" s="19"/>
      <c r="L35" s="36"/>
    </row>
    <row r="36" spans="1:12" s="95" customFormat="1" outlineLevel="2" x14ac:dyDescent="0.25">
      <c r="A36" s="87" t="s">
        <v>8</v>
      </c>
      <c r="B36" s="88" t="s">
        <v>30</v>
      </c>
      <c r="C36" s="85" t="s">
        <v>0</v>
      </c>
      <c r="D36" s="69">
        <v>14.3</v>
      </c>
      <c r="E36" s="55"/>
      <c r="F36" s="73">
        <v>115.32480000000001</v>
      </c>
      <c r="G36" s="73">
        <v>6400</v>
      </c>
      <c r="H36" s="74">
        <f t="shared" ref="H36:H72" si="10">D36*F36</f>
        <v>1649.1446400000002</v>
      </c>
      <c r="I36" s="74">
        <f t="shared" ref="I36:I72" si="11">D36*G36</f>
        <v>91520</v>
      </c>
      <c r="J36" s="74">
        <f t="shared" ref="J36:J72" si="12">H36+I36</f>
        <v>93169.144639999999</v>
      </c>
      <c r="K36" s="103"/>
      <c r="L36" s="94"/>
    </row>
    <row r="37" spans="1:12" s="95" customFormat="1" outlineLevel="2" x14ac:dyDescent="0.25">
      <c r="A37" s="96"/>
      <c r="B37" s="97" t="s">
        <v>27</v>
      </c>
      <c r="C37" s="78" t="s">
        <v>0</v>
      </c>
      <c r="D37" s="69">
        <v>14.586</v>
      </c>
      <c r="E37" s="55"/>
      <c r="F37" s="73">
        <v>7102.5119999999997</v>
      </c>
      <c r="G37" s="73">
        <v>0</v>
      </c>
      <c r="H37" s="74">
        <f t="shared" si="10"/>
        <v>103597.240032</v>
      </c>
      <c r="I37" s="74">
        <f t="shared" si="11"/>
        <v>0</v>
      </c>
      <c r="J37" s="74">
        <f t="shared" si="12"/>
        <v>103597.240032</v>
      </c>
      <c r="K37" s="104" t="s">
        <v>28</v>
      </c>
      <c r="L37" s="94"/>
    </row>
    <row r="38" spans="1:12" s="95" customFormat="1" outlineLevel="2" x14ac:dyDescent="0.25">
      <c r="A38" s="96" t="s">
        <v>7</v>
      </c>
      <c r="B38" s="98" t="s">
        <v>51</v>
      </c>
      <c r="C38" s="78" t="s">
        <v>16</v>
      </c>
      <c r="D38" s="99">
        <v>106.99</v>
      </c>
      <c r="E38" s="55"/>
      <c r="F38" s="73">
        <v>0</v>
      </c>
      <c r="G38" s="73">
        <v>3360</v>
      </c>
      <c r="H38" s="74">
        <f t="shared" si="10"/>
        <v>0</v>
      </c>
      <c r="I38" s="74">
        <f t="shared" si="11"/>
        <v>359486.39999999997</v>
      </c>
      <c r="J38" s="74">
        <f t="shared" si="12"/>
        <v>359486.39999999997</v>
      </c>
      <c r="K38" s="92"/>
      <c r="L38" s="94"/>
    </row>
    <row r="39" spans="1:12" s="106" customFormat="1" outlineLevel="2" x14ac:dyDescent="0.25">
      <c r="A39" s="96" t="s">
        <v>14</v>
      </c>
      <c r="B39" s="84" t="s">
        <v>33</v>
      </c>
      <c r="C39" s="78" t="s">
        <v>26</v>
      </c>
      <c r="D39" s="100">
        <v>130.84848000000002</v>
      </c>
      <c r="E39" s="55"/>
      <c r="F39" s="73">
        <v>0</v>
      </c>
      <c r="G39" s="73">
        <v>18096</v>
      </c>
      <c r="H39" s="74">
        <f t="shared" si="10"/>
        <v>0</v>
      </c>
      <c r="I39" s="74">
        <f t="shared" si="11"/>
        <v>2367834.0940800007</v>
      </c>
      <c r="J39" s="74">
        <f t="shared" si="12"/>
        <v>2367834.0940800007</v>
      </c>
      <c r="K39" s="104"/>
      <c r="L39" s="105"/>
    </row>
    <row r="40" spans="1:12" s="108" customFormat="1" outlineLevel="2" x14ac:dyDescent="0.25">
      <c r="A40" s="96"/>
      <c r="B40" s="97" t="s">
        <v>34</v>
      </c>
      <c r="C40" s="78" t="s">
        <v>26</v>
      </c>
      <c r="D40" s="101">
        <v>6.4335599999999999</v>
      </c>
      <c r="E40" s="65"/>
      <c r="F40" s="73">
        <v>73596.873600000006</v>
      </c>
      <c r="G40" s="73">
        <v>0</v>
      </c>
      <c r="H40" s="74">
        <f t="shared" si="10"/>
        <v>473489.90211801603</v>
      </c>
      <c r="I40" s="74">
        <f t="shared" si="11"/>
        <v>0</v>
      </c>
      <c r="J40" s="74">
        <f t="shared" si="12"/>
        <v>473489.90211801603</v>
      </c>
      <c r="K40" s="104" t="s">
        <v>28</v>
      </c>
      <c r="L40" s="107"/>
    </row>
    <row r="41" spans="1:12" s="108" customFormat="1" outlineLevel="2" x14ac:dyDescent="0.25">
      <c r="A41" s="96"/>
      <c r="B41" s="97" t="s">
        <v>35</v>
      </c>
      <c r="C41" s="78" t="s">
        <v>26</v>
      </c>
      <c r="D41" s="101">
        <v>5.9440499999999998</v>
      </c>
      <c r="E41" s="65"/>
      <c r="F41" s="73">
        <v>73596.873600000006</v>
      </c>
      <c r="G41" s="73">
        <v>0</v>
      </c>
      <c r="H41" s="74">
        <f t="shared" si="10"/>
        <v>437463.49652208004</v>
      </c>
      <c r="I41" s="74">
        <f t="shared" si="11"/>
        <v>0</v>
      </c>
      <c r="J41" s="74">
        <f t="shared" si="12"/>
        <v>437463.49652208004</v>
      </c>
      <c r="K41" s="104" t="s">
        <v>28</v>
      </c>
      <c r="L41" s="107"/>
    </row>
    <row r="42" spans="1:12" s="108" customFormat="1" outlineLevel="2" x14ac:dyDescent="0.25">
      <c r="A42" s="96"/>
      <c r="B42" s="97" t="s">
        <v>36</v>
      </c>
      <c r="C42" s="78" t="s">
        <v>26</v>
      </c>
      <c r="D42" s="101">
        <v>66.493980000000008</v>
      </c>
      <c r="E42" s="65"/>
      <c r="F42" s="73">
        <v>73596.873600000006</v>
      </c>
      <c r="G42" s="73">
        <v>0</v>
      </c>
      <c r="H42" s="74">
        <f t="shared" si="10"/>
        <v>4893749.0412209285</v>
      </c>
      <c r="I42" s="74">
        <f t="shared" si="11"/>
        <v>0</v>
      </c>
      <c r="J42" s="74">
        <f t="shared" si="12"/>
        <v>4893749.0412209285</v>
      </c>
      <c r="K42" s="104" t="s">
        <v>28</v>
      </c>
      <c r="L42" s="107"/>
    </row>
    <row r="43" spans="1:12" s="108" customFormat="1" outlineLevel="2" x14ac:dyDescent="0.25">
      <c r="A43" s="96"/>
      <c r="B43" s="97" t="s">
        <v>37</v>
      </c>
      <c r="C43" s="78" t="s">
        <v>26</v>
      </c>
      <c r="D43" s="101">
        <v>13.44735</v>
      </c>
      <c r="E43" s="65"/>
      <c r="F43" s="73">
        <v>73596.873600000006</v>
      </c>
      <c r="G43" s="73">
        <v>0</v>
      </c>
      <c r="H43" s="74">
        <f t="shared" si="10"/>
        <v>989682.91820496006</v>
      </c>
      <c r="I43" s="74">
        <f t="shared" si="11"/>
        <v>0</v>
      </c>
      <c r="J43" s="74">
        <f t="shared" si="12"/>
        <v>989682.91820496006</v>
      </c>
      <c r="K43" s="104" t="s">
        <v>28</v>
      </c>
      <c r="L43" s="107"/>
    </row>
    <row r="44" spans="1:12" s="108" customFormat="1" outlineLevel="2" x14ac:dyDescent="0.25">
      <c r="A44" s="96"/>
      <c r="B44" s="97" t="s">
        <v>38</v>
      </c>
      <c r="C44" s="78" t="s">
        <v>26</v>
      </c>
      <c r="D44" s="101">
        <v>30.929849999999995</v>
      </c>
      <c r="E44" s="65"/>
      <c r="F44" s="73">
        <v>73596.873600000006</v>
      </c>
      <c r="G44" s="73">
        <v>0</v>
      </c>
      <c r="H44" s="74">
        <f t="shared" si="10"/>
        <v>2276340.26091696</v>
      </c>
      <c r="I44" s="74">
        <f t="shared" si="11"/>
        <v>0</v>
      </c>
      <c r="J44" s="74">
        <f t="shared" si="12"/>
        <v>2276340.26091696</v>
      </c>
      <c r="K44" s="104" t="s">
        <v>28</v>
      </c>
      <c r="L44" s="107"/>
    </row>
    <row r="45" spans="1:12" s="108" customFormat="1" outlineLevel="2" x14ac:dyDescent="0.25">
      <c r="A45" s="96"/>
      <c r="B45" s="97" t="s">
        <v>39</v>
      </c>
      <c r="C45" s="78" t="s">
        <v>26</v>
      </c>
      <c r="D45" s="101">
        <v>7.5996899999999998</v>
      </c>
      <c r="E45" s="65"/>
      <c r="F45" s="73">
        <v>73596.873600000006</v>
      </c>
      <c r="G45" s="73">
        <v>0</v>
      </c>
      <c r="H45" s="74">
        <f t="shared" si="10"/>
        <v>559313.424329184</v>
      </c>
      <c r="I45" s="74">
        <f t="shared" si="11"/>
        <v>0</v>
      </c>
      <c r="J45" s="74">
        <f t="shared" si="12"/>
        <v>559313.424329184</v>
      </c>
      <c r="K45" s="104" t="s">
        <v>28</v>
      </c>
      <c r="L45" s="107"/>
    </row>
    <row r="46" spans="1:12" s="108" customFormat="1" ht="25.5" outlineLevel="2" x14ac:dyDescent="0.25">
      <c r="A46" s="96"/>
      <c r="B46" s="97" t="s">
        <v>40</v>
      </c>
      <c r="C46" s="78" t="s">
        <v>0</v>
      </c>
      <c r="D46" s="101">
        <v>1.323</v>
      </c>
      <c r="E46" s="65"/>
      <c r="F46" s="73">
        <v>16202.400000000001</v>
      </c>
      <c r="G46" s="73">
        <v>13783.6</v>
      </c>
      <c r="H46" s="74">
        <f t="shared" si="10"/>
        <v>21435.7752</v>
      </c>
      <c r="I46" s="74">
        <f t="shared" si="11"/>
        <v>18235.702799999999</v>
      </c>
      <c r="J46" s="74">
        <f t="shared" si="12"/>
        <v>39671.478000000003</v>
      </c>
      <c r="K46" s="104"/>
      <c r="L46" s="107"/>
    </row>
    <row r="47" spans="1:12" s="108" customFormat="1" outlineLevel="2" x14ac:dyDescent="0.25">
      <c r="A47" s="96" t="s">
        <v>15</v>
      </c>
      <c r="B47" s="98" t="s">
        <v>53</v>
      </c>
      <c r="C47" s="85" t="s">
        <v>0</v>
      </c>
      <c r="D47" s="69">
        <v>964.62</v>
      </c>
      <c r="E47" s="55"/>
      <c r="F47" s="73">
        <v>61.9392</v>
      </c>
      <c r="G47" s="73">
        <v>6400</v>
      </c>
      <c r="H47" s="74">
        <f t="shared" si="10"/>
        <v>59747.791103999996</v>
      </c>
      <c r="I47" s="74">
        <f t="shared" si="11"/>
        <v>6173568</v>
      </c>
      <c r="J47" s="74">
        <f t="shared" si="12"/>
        <v>6233315.7911040001</v>
      </c>
      <c r="K47" s="104"/>
      <c r="L47" s="107"/>
    </row>
    <row r="48" spans="1:12" s="108" customFormat="1" outlineLevel="2" x14ac:dyDescent="0.25">
      <c r="A48" s="102"/>
      <c r="B48" s="97" t="s">
        <v>48</v>
      </c>
      <c r="C48" s="85" t="s">
        <v>0</v>
      </c>
      <c r="D48" s="69">
        <v>983.91240000000005</v>
      </c>
      <c r="E48" s="55"/>
      <c r="F48" s="73">
        <v>9203.9712</v>
      </c>
      <c r="G48" s="73">
        <v>0</v>
      </c>
      <c r="H48" s="74">
        <f t="shared" si="10"/>
        <v>9055901.3929228801</v>
      </c>
      <c r="I48" s="74">
        <f t="shared" si="11"/>
        <v>0</v>
      </c>
      <c r="J48" s="74">
        <f t="shared" si="12"/>
        <v>9055901.3929228801</v>
      </c>
      <c r="K48" s="104"/>
      <c r="L48" s="107"/>
    </row>
    <row r="49" spans="1:12" s="95" customFormat="1" outlineLevel="2" x14ac:dyDescent="0.25">
      <c r="A49" s="96"/>
      <c r="B49" s="97" t="s">
        <v>86</v>
      </c>
      <c r="C49" s="78" t="s">
        <v>26</v>
      </c>
      <c r="D49" s="69">
        <v>3.9356496000000001</v>
      </c>
      <c r="E49" s="55"/>
      <c r="F49" s="73">
        <v>441600</v>
      </c>
      <c r="G49" s="73">
        <v>0</v>
      </c>
      <c r="H49" s="74">
        <f t="shared" si="10"/>
        <v>1737982.8633600001</v>
      </c>
      <c r="I49" s="74">
        <f t="shared" si="11"/>
        <v>0</v>
      </c>
      <c r="J49" s="74">
        <f t="shared" si="12"/>
        <v>1737982.8633600001</v>
      </c>
      <c r="K49" s="104"/>
      <c r="L49" s="94"/>
    </row>
    <row r="50" spans="1:12" s="91" customFormat="1" outlineLevel="2" x14ac:dyDescent="0.25">
      <c r="A50" s="83" t="s">
        <v>23</v>
      </c>
      <c r="B50" s="89" t="s">
        <v>42</v>
      </c>
      <c r="C50" s="68" t="s">
        <v>18</v>
      </c>
      <c r="D50" s="72">
        <v>162.96</v>
      </c>
      <c r="E50" s="64"/>
      <c r="F50" s="79">
        <v>0</v>
      </c>
      <c r="G50" s="79">
        <v>1248</v>
      </c>
      <c r="H50" s="74">
        <f t="shared" si="10"/>
        <v>0</v>
      </c>
      <c r="I50" s="74">
        <f t="shared" si="11"/>
        <v>203374.08000000002</v>
      </c>
      <c r="J50" s="74">
        <f t="shared" si="12"/>
        <v>203374.08000000002</v>
      </c>
      <c r="K50" s="89"/>
      <c r="L50" s="90"/>
    </row>
    <row r="51" spans="1:12" s="91" customFormat="1" outlineLevel="2" x14ac:dyDescent="0.25">
      <c r="A51" s="70"/>
      <c r="B51" s="71" t="s">
        <v>46</v>
      </c>
      <c r="C51" s="68" t="s">
        <v>18</v>
      </c>
      <c r="D51" s="72">
        <v>148.66</v>
      </c>
      <c r="E51" s="64"/>
      <c r="F51" s="79">
        <v>550.80000000000007</v>
      </c>
      <c r="G51" s="79">
        <v>0</v>
      </c>
      <c r="H51" s="74">
        <f t="shared" si="10"/>
        <v>81881.928000000014</v>
      </c>
      <c r="I51" s="74">
        <f t="shared" si="11"/>
        <v>0</v>
      </c>
      <c r="J51" s="74">
        <f t="shared" si="12"/>
        <v>81881.928000000014</v>
      </c>
      <c r="K51" s="89"/>
      <c r="L51" s="90"/>
    </row>
    <row r="52" spans="1:12" s="91" customFormat="1" outlineLevel="2" x14ac:dyDescent="0.25">
      <c r="A52" s="70"/>
      <c r="B52" s="80" t="s">
        <v>45</v>
      </c>
      <c r="C52" s="68" t="s">
        <v>18</v>
      </c>
      <c r="D52" s="72">
        <v>14.3</v>
      </c>
      <c r="E52" s="64"/>
      <c r="F52" s="79">
        <v>1728.48</v>
      </c>
      <c r="G52" s="79">
        <v>0</v>
      </c>
      <c r="H52" s="74">
        <f t="shared" si="10"/>
        <v>24717.264000000003</v>
      </c>
      <c r="I52" s="74">
        <f t="shared" si="11"/>
        <v>0</v>
      </c>
      <c r="J52" s="74">
        <f t="shared" si="12"/>
        <v>24717.264000000003</v>
      </c>
      <c r="K52" s="89"/>
      <c r="L52" s="90"/>
    </row>
    <row r="53" spans="1:12" s="37" customFormat="1" ht="13.5" outlineLevel="1" x14ac:dyDescent="0.25">
      <c r="A53" s="16" t="s">
        <v>50</v>
      </c>
      <c r="B53" s="17" t="s">
        <v>95</v>
      </c>
      <c r="C53" s="18" t="s">
        <v>0</v>
      </c>
      <c r="D53" s="51">
        <v>260.24</v>
      </c>
      <c r="E53" s="52"/>
      <c r="F53" s="54"/>
      <c r="G53" s="54"/>
      <c r="H53" s="54">
        <f>SUM(H54:H72)</f>
        <v>5792358.2867727857</v>
      </c>
      <c r="I53" s="54">
        <f t="shared" ref="I53:J53" si="13">SUM(I54:I72)</f>
        <v>3062958.9132294706</v>
      </c>
      <c r="J53" s="54">
        <f t="shared" si="13"/>
        <v>8855317.2000022568</v>
      </c>
      <c r="K53" s="19"/>
      <c r="L53" s="36"/>
    </row>
    <row r="54" spans="1:12" s="95" customFormat="1" outlineLevel="2" x14ac:dyDescent="0.25">
      <c r="A54" s="87" t="s">
        <v>8</v>
      </c>
      <c r="B54" s="88" t="s">
        <v>30</v>
      </c>
      <c r="C54" s="85" t="s">
        <v>0</v>
      </c>
      <c r="D54" s="69">
        <v>13.084848000000003</v>
      </c>
      <c r="E54" s="55"/>
      <c r="F54" s="73">
        <v>115.32480000000001</v>
      </c>
      <c r="G54" s="73">
        <v>6400</v>
      </c>
      <c r="H54" s="74">
        <f t="shared" si="10"/>
        <v>1509.0074786304006</v>
      </c>
      <c r="I54" s="74">
        <f t="shared" si="11"/>
        <v>83743.027200000011</v>
      </c>
      <c r="J54" s="74">
        <f t="shared" si="12"/>
        <v>85252.034678630414</v>
      </c>
      <c r="K54" s="103"/>
      <c r="L54" s="94"/>
    </row>
    <row r="55" spans="1:12" s="95" customFormat="1" outlineLevel="2" x14ac:dyDescent="0.25">
      <c r="A55" s="96"/>
      <c r="B55" s="97" t="s">
        <v>27</v>
      </c>
      <c r="C55" s="78" t="s">
        <v>0</v>
      </c>
      <c r="D55" s="69">
        <v>13.346544960000003</v>
      </c>
      <c r="E55" s="55"/>
      <c r="F55" s="73">
        <v>7102.5119999999997</v>
      </c>
      <c r="G55" s="73">
        <v>0</v>
      </c>
      <c r="H55" s="74">
        <f t="shared" si="10"/>
        <v>94793.995736939542</v>
      </c>
      <c r="I55" s="74">
        <f t="shared" si="11"/>
        <v>0</v>
      </c>
      <c r="J55" s="74">
        <f t="shared" si="12"/>
        <v>94793.995736939542</v>
      </c>
      <c r="K55" s="104" t="s">
        <v>28</v>
      </c>
      <c r="L55" s="94"/>
    </row>
    <row r="56" spans="1:12" s="95" customFormat="1" outlineLevel="2" x14ac:dyDescent="0.25">
      <c r="A56" s="96" t="s">
        <v>7</v>
      </c>
      <c r="B56" s="98" t="s">
        <v>69</v>
      </c>
      <c r="C56" s="78" t="s">
        <v>16</v>
      </c>
      <c r="D56" s="99">
        <v>138.11500000000001</v>
      </c>
      <c r="E56" s="55"/>
      <c r="F56" s="73">
        <v>0</v>
      </c>
      <c r="G56" s="73">
        <v>3360</v>
      </c>
      <c r="H56" s="74">
        <f t="shared" si="10"/>
        <v>0</v>
      </c>
      <c r="I56" s="74">
        <f t="shared" si="11"/>
        <v>464066.4</v>
      </c>
      <c r="J56" s="74">
        <f t="shared" si="12"/>
        <v>464066.4</v>
      </c>
      <c r="K56" s="92"/>
      <c r="L56" s="94"/>
    </row>
    <row r="57" spans="1:12" s="106" customFormat="1" outlineLevel="2" x14ac:dyDescent="0.25">
      <c r="A57" s="96" t="s">
        <v>14</v>
      </c>
      <c r="B57" s="84" t="s">
        <v>33</v>
      </c>
      <c r="C57" s="78" t="s">
        <v>26</v>
      </c>
      <c r="D57" s="100">
        <v>35.20995833496189</v>
      </c>
      <c r="E57" s="55"/>
      <c r="F57" s="73">
        <v>0</v>
      </c>
      <c r="G57" s="73">
        <v>18096</v>
      </c>
      <c r="H57" s="74">
        <f t="shared" si="10"/>
        <v>0</v>
      </c>
      <c r="I57" s="74">
        <f t="shared" si="11"/>
        <v>637159.40602947038</v>
      </c>
      <c r="J57" s="74">
        <f t="shared" si="12"/>
        <v>637159.40602947038</v>
      </c>
      <c r="K57" s="104"/>
      <c r="L57" s="105"/>
    </row>
    <row r="58" spans="1:12" s="108" customFormat="1" outlineLevel="2" x14ac:dyDescent="0.25">
      <c r="A58" s="96"/>
      <c r="B58" s="97" t="s">
        <v>34</v>
      </c>
      <c r="C58" s="78" t="s">
        <v>26</v>
      </c>
      <c r="D58" s="101">
        <v>1.7312037521985537</v>
      </c>
      <c r="E58" s="65"/>
      <c r="F58" s="73">
        <v>73596.873600000006</v>
      </c>
      <c r="G58" s="73">
        <v>0</v>
      </c>
      <c r="H58" s="74">
        <f t="shared" si="10"/>
        <v>127411.18372640268</v>
      </c>
      <c r="I58" s="74">
        <f t="shared" si="11"/>
        <v>0</v>
      </c>
      <c r="J58" s="74">
        <f t="shared" si="12"/>
        <v>127411.18372640268</v>
      </c>
      <c r="K58" s="104" t="s">
        <v>28</v>
      </c>
      <c r="L58" s="107"/>
    </row>
    <row r="59" spans="1:12" s="108" customFormat="1" outlineLevel="2" x14ac:dyDescent="0.25">
      <c r="A59" s="96"/>
      <c r="B59" s="97" t="s">
        <v>35</v>
      </c>
      <c r="C59" s="78" t="s">
        <v>26</v>
      </c>
      <c r="D59" s="101">
        <v>1.5994817275747508</v>
      </c>
      <c r="E59" s="65"/>
      <c r="F59" s="73">
        <v>73596.873600000006</v>
      </c>
      <c r="G59" s="73">
        <v>0</v>
      </c>
      <c r="H59" s="74">
        <f t="shared" si="10"/>
        <v>117716.85452982858</v>
      </c>
      <c r="I59" s="74">
        <f t="shared" si="11"/>
        <v>0</v>
      </c>
      <c r="J59" s="74">
        <f t="shared" si="12"/>
        <v>117716.85452982858</v>
      </c>
      <c r="K59" s="104" t="s">
        <v>28</v>
      </c>
      <c r="L59" s="107"/>
    </row>
    <row r="60" spans="1:12" s="108" customFormat="1" outlineLevel="2" x14ac:dyDescent="0.25">
      <c r="A60" s="96"/>
      <c r="B60" s="97" t="s">
        <v>36</v>
      </c>
      <c r="C60" s="78" t="s">
        <v>26</v>
      </c>
      <c r="D60" s="101">
        <v>17.892835020519836</v>
      </c>
      <c r="E60" s="65"/>
      <c r="F60" s="73">
        <v>73596.873600000006</v>
      </c>
      <c r="G60" s="73">
        <v>0</v>
      </c>
      <c r="H60" s="74">
        <f t="shared" si="10"/>
        <v>1316856.717350852</v>
      </c>
      <c r="I60" s="74">
        <f t="shared" si="11"/>
        <v>0</v>
      </c>
      <c r="J60" s="74">
        <f t="shared" si="12"/>
        <v>1316856.717350852</v>
      </c>
      <c r="K60" s="104" t="s">
        <v>28</v>
      </c>
      <c r="L60" s="107"/>
    </row>
    <row r="61" spans="1:12" s="108" customFormat="1" outlineLevel="2" x14ac:dyDescent="0.25">
      <c r="A61" s="96"/>
      <c r="B61" s="97" t="s">
        <v>37</v>
      </c>
      <c r="C61" s="78" t="s">
        <v>26</v>
      </c>
      <c r="D61" s="101">
        <v>3.6185413328121947</v>
      </c>
      <c r="E61" s="65"/>
      <c r="F61" s="73">
        <v>73596.873600000006</v>
      </c>
      <c r="G61" s="73">
        <v>0</v>
      </c>
      <c r="H61" s="74">
        <f t="shared" si="10"/>
        <v>266313.32908735465</v>
      </c>
      <c r="I61" s="74">
        <f t="shared" si="11"/>
        <v>0</v>
      </c>
      <c r="J61" s="74">
        <f t="shared" si="12"/>
        <v>266313.32908735465</v>
      </c>
      <c r="K61" s="104" t="s">
        <v>28</v>
      </c>
      <c r="L61" s="107"/>
    </row>
    <row r="62" spans="1:12" s="108" customFormat="1" outlineLevel="2" x14ac:dyDescent="0.25">
      <c r="A62" s="96"/>
      <c r="B62" s="97" t="s">
        <v>38</v>
      </c>
      <c r="C62" s="78" t="s">
        <v>26</v>
      </c>
      <c r="D62" s="101">
        <v>8.3228993550908719</v>
      </c>
      <c r="E62" s="65"/>
      <c r="F62" s="73">
        <v>73596.873600000006</v>
      </c>
      <c r="G62" s="73">
        <v>0</v>
      </c>
      <c r="H62" s="74">
        <f t="shared" si="10"/>
        <v>612539.37182214449</v>
      </c>
      <c r="I62" s="74">
        <f t="shared" si="11"/>
        <v>0</v>
      </c>
      <c r="J62" s="74">
        <f t="shared" si="12"/>
        <v>612539.37182214449</v>
      </c>
      <c r="K62" s="104" t="s">
        <v>28</v>
      </c>
      <c r="L62" s="107"/>
    </row>
    <row r="63" spans="1:12" s="108" customFormat="1" outlineLevel="2" x14ac:dyDescent="0.25">
      <c r="A63" s="96"/>
      <c r="B63" s="97" t="s">
        <v>39</v>
      </c>
      <c r="C63" s="78" t="s">
        <v>26</v>
      </c>
      <c r="D63" s="101">
        <v>2.0449971467656831</v>
      </c>
      <c r="E63" s="65"/>
      <c r="F63" s="73">
        <v>73596.873600000006</v>
      </c>
      <c r="G63" s="73">
        <v>0</v>
      </c>
      <c r="H63" s="74">
        <f t="shared" si="10"/>
        <v>150505.39652287465</v>
      </c>
      <c r="I63" s="74">
        <f t="shared" si="11"/>
        <v>0</v>
      </c>
      <c r="J63" s="74">
        <f t="shared" si="12"/>
        <v>150505.39652287465</v>
      </c>
      <c r="K63" s="104" t="s">
        <v>28</v>
      </c>
      <c r="L63" s="107"/>
    </row>
    <row r="64" spans="1:12" s="108" customFormat="1" ht="25.5" outlineLevel="2" x14ac:dyDescent="0.25">
      <c r="A64" s="96"/>
      <c r="B64" s="97" t="s">
        <v>40</v>
      </c>
      <c r="C64" s="78" t="s">
        <v>0</v>
      </c>
      <c r="D64" s="109">
        <v>0.8</v>
      </c>
      <c r="E64" s="65"/>
      <c r="F64" s="73">
        <v>16202.400000000001</v>
      </c>
      <c r="G64" s="73">
        <v>13783.6</v>
      </c>
      <c r="H64" s="74">
        <f t="shared" si="10"/>
        <v>12961.920000000002</v>
      </c>
      <c r="I64" s="74">
        <f t="shared" si="11"/>
        <v>11026.880000000001</v>
      </c>
      <c r="J64" s="74">
        <f t="shared" si="12"/>
        <v>23988.800000000003</v>
      </c>
      <c r="K64" s="104"/>
      <c r="L64" s="107"/>
    </row>
    <row r="65" spans="1:12" s="108" customFormat="1" ht="12" customHeight="1" outlineLevel="2" x14ac:dyDescent="0.25">
      <c r="A65" s="96" t="s">
        <v>15</v>
      </c>
      <c r="B65" s="98" t="s">
        <v>49</v>
      </c>
      <c r="C65" s="85" t="s">
        <v>0</v>
      </c>
      <c r="D65" s="69">
        <v>260.24</v>
      </c>
      <c r="E65" s="55"/>
      <c r="F65" s="73">
        <v>61.9392</v>
      </c>
      <c r="G65" s="73">
        <v>6400</v>
      </c>
      <c r="H65" s="74">
        <f t="shared" si="10"/>
        <v>16119.057408000001</v>
      </c>
      <c r="I65" s="74">
        <f t="shared" si="11"/>
        <v>1665536</v>
      </c>
      <c r="J65" s="74">
        <f t="shared" si="12"/>
        <v>1681655.0574080001</v>
      </c>
      <c r="K65" s="104"/>
      <c r="L65" s="107"/>
    </row>
    <row r="66" spans="1:12" s="108" customFormat="1" outlineLevel="2" x14ac:dyDescent="0.25">
      <c r="A66" s="102"/>
      <c r="B66" s="97" t="s">
        <v>48</v>
      </c>
      <c r="C66" s="85" t="s">
        <v>0</v>
      </c>
      <c r="D66" s="69">
        <v>265.44479999999999</v>
      </c>
      <c r="E66" s="55"/>
      <c r="F66" s="73">
        <v>9203.9712</v>
      </c>
      <c r="G66" s="73">
        <v>0</v>
      </c>
      <c r="H66" s="74">
        <f t="shared" si="10"/>
        <v>2443146.2943897597</v>
      </c>
      <c r="I66" s="74">
        <f t="shared" si="11"/>
        <v>0</v>
      </c>
      <c r="J66" s="74">
        <f t="shared" si="12"/>
        <v>2443146.2943897597</v>
      </c>
      <c r="K66" s="104"/>
      <c r="L66" s="107"/>
    </row>
    <row r="67" spans="1:12" s="95" customFormat="1" outlineLevel="2" x14ac:dyDescent="0.25">
      <c r="A67" s="96"/>
      <c r="B67" s="97" t="s">
        <v>86</v>
      </c>
      <c r="C67" s="78" t="s">
        <v>26</v>
      </c>
      <c r="D67" s="69">
        <v>1.0617791999999999</v>
      </c>
      <c r="E67" s="55"/>
      <c r="F67" s="73">
        <v>441600</v>
      </c>
      <c r="G67" s="73">
        <v>0</v>
      </c>
      <c r="H67" s="74">
        <f t="shared" si="10"/>
        <v>468881.69471999997</v>
      </c>
      <c r="I67" s="74">
        <f t="shared" si="11"/>
        <v>0</v>
      </c>
      <c r="J67" s="74">
        <f t="shared" si="12"/>
        <v>468881.69471999997</v>
      </c>
      <c r="K67" s="104"/>
      <c r="L67" s="94"/>
    </row>
    <row r="68" spans="1:12" s="91" customFormat="1" outlineLevel="2" x14ac:dyDescent="0.25">
      <c r="A68" s="83" t="s">
        <v>23</v>
      </c>
      <c r="B68" s="89" t="s">
        <v>42</v>
      </c>
      <c r="C68" s="68" t="s">
        <v>18</v>
      </c>
      <c r="D68" s="72">
        <v>161.40000000000003</v>
      </c>
      <c r="E68" s="64"/>
      <c r="F68" s="79">
        <v>0</v>
      </c>
      <c r="G68" s="79">
        <v>1248</v>
      </c>
      <c r="H68" s="74">
        <f t="shared" si="10"/>
        <v>0</v>
      </c>
      <c r="I68" s="74">
        <f t="shared" si="11"/>
        <v>201427.20000000004</v>
      </c>
      <c r="J68" s="74">
        <f t="shared" si="12"/>
        <v>201427.20000000004</v>
      </c>
      <c r="K68" s="89"/>
      <c r="L68" s="90"/>
    </row>
    <row r="69" spans="1:12" s="91" customFormat="1" outlineLevel="2" x14ac:dyDescent="0.25">
      <c r="A69" s="70"/>
      <c r="B69" s="71" t="s">
        <v>46</v>
      </c>
      <c r="C69" s="68" t="s">
        <v>18</v>
      </c>
      <c r="D69" s="72">
        <v>118.5</v>
      </c>
      <c r="E69" s="64"/>
      <c r="F69" s="79">
        <v>550.80000000000007</v>
      </c>
      <c r="G69" s="79">
        <v>0</v>
      </c>
      <c r="H69" s="74">
        <f t="shared" si="10"/>
        <v>65269.80000000001</v>
      </c>
      <c r="I69" s="74">
        <f t="shared" si="11"/>
        <v>0</v>
      </c>
      <c r="J69" s="74">
        <f t="shared" si="12"/>
        <v>65269.80000000001</v>
      </c>
      <c r="K69" s="89"/>
      <c r="L69" s="90"/>
    </row>
    <row r="70" spans="1:12" s="91" customFormat="1" outlineLevel="2" x14ac:dyDescent="0.25">
      <c r="A70" s="70"/>
      <c r="B70" s="80" t="s">
        <v>45</v>
      </c>
      <c r="C70" s="68" t="s">
        <v>18</v>
      </c>
      <c r="D70" s="72">
        <v>14.3</v>
      </c>
      <c r="E70" s="64"/>
      <c r="F70" s="79">
        <v>1728.48</v>
      </c>
      <c r="G70" s="79">
        <v>0</v>
      </c>
      <c r="H70" s="74">
        <f t="shared" si="10"/>
        <v>24717.264000000003</v>
      </c>
      <c r="I70" s="74">
        <f t="shared" si="11"/>
        <v>0</v>
      </c>
      <c r="J70" s="74">
        <f t="shared" si="12"/>
        <v>24717.264000000003</v>
      </c>
      <c r="K70" s="89"/>
      <c r="L70" s="90"/>
    </row>
    <row r="71" spans="1:12" s="91" customFormat="1" outlineLevel="2" x14ac:dyDescent="0.25">
      <c r="A71" s="70"/>
      <c r="B71" s="80" t="s">
        <v>43</v>
      </c>
      <c r="C71" s="68" t="s">
        <v>18</v>
      </c>
      <c r="D71" s="72">
        <v>14.3</v>
      </c>
      <c r="E71" s="64"/>
      <c r="F71" s="79">
        <v>2652</v>
      </c>
      <c r="G71" s="79">
        <v>0</v>
      </c>
      <c r="H71" s="74">
        <f t="shared" si="10"/>
        <v>37923.599999999999</v>
      </c>
      <c r="I71" s="74">
        <f t="shared" si="11"/>
        <v>0</v>
      </c>
      <c r="J71" s="74">
        <f t="shared" si="12"/>
        <v>37923.599999999999</v>
      </c>
      <c r="K71" s="89"/>
      <c r="L71" s="90"/>
    </row>
    <row r="72" spans="1:12" s="91" customFormat="1" outlineLevel="2" x14ac:dyDescent="0.25">
      <c r="A72" s="70"/>
      <c r="B72" s="80" t="s">
        <v>44</v>
      </c>
      <c r="C72" s="68" t="s">
        <v>18</v>
      </c>
      <c r="D72" s="72">
        <v>14.3</v>
      </c>
      <c r="E72" s="64"/>
      <c r="F72" s="79">
        <v>2496</v>
      </c>
      <c r="G72" s="79">
        <v>0</v>
      </c>
      <c r="H72" s="74">
        <f t="shared" si="10"/>
        <v>35692.800000000003</v>
      </c>
      <c r="I72" s="74">
        <f t="shared" si="11"/>
        <v>0</v>
      </c>
      <c r="J72" s="74">
        <f t="shared" si="12"/>
        <v>35692.800000000003</v>
      </c>
      <c r="K72" s="89"/>
      <c r="L72" s="90"/>
    </row>
    <row r="73" spans="1:12" s="37" customFormat="1" ht="13.5" outlineLevel="1" x14ac:dyDescent="0.25">
      <c r="A73" s="16" t="s">
        <v>87</v>
      </c>
      <c r="B73" s="17" t="s">
        <v>89</v>
      </c>
      <c r="C73" s="18" t="s">
        <v>0</v>
      </c>
      <c r="D73" s="51">
        <v>240.32</v>
      </c>
      <c r="E73" s="52"/>
      <c r="F73" s="53"/>
      <c r="G73" s="53"/>
      <c r="H73" s="53">
        <f>SUM(H74:H85)</f>
        <v>6587353.4909211043</v>
      </c>
      <c r="I73" s="53">
        <f t="shared" ref="I73:J73" si="14">SUM(I74:I85)</f>
        <v>4805469.8475804534</v>
      </c>
      <c r="J73" s="53">
        <f t="shared" si="14"/>
        <v>11392823.338501558</v>
      </c>
      <c r="K73" s="19"/>
      <c r="L73" s="36"/>
    </row>
    <row r="74" spans="1:12" s="91" customFormat="1" outlineLevel="2" x14ac:dyDescent="0.25">
      <c r="A74" s="83" t="s">
        <v>8</v>
      </c>
      <c r="B74" s="84" t="s">
        <v>91</v>
      </c>
      <c r="C74" s="68" t="s">
        <v>0</v>
      </c>
      <c r="D74" s="72">
        <v>240.32</v>
      </c>
      <c r="E74" s="64"/>
      <c r="F74" s="79">
        <v>0</v>
      </c>
      <c r="G74" s="79">
        <v>16000</v>
      </c>
      <c r="H74" s="74">
        <f t="shared" ref="H74:H85" si="15">D74*F74</f>
        <v>0</v>
      </c>
      <c r="I74" s="74">
        <f t="shared" ref="I74:I85" si="16">D74*G74</f>
        <v>3845120</v>
      </c>
      <c r="J74" s="74">
        <f t="shared" ref="J74:J85" si="17">H74+I74</f>
        <v>3845120</v>
      </c>
      <c r="K74" s="89"/>
      <c r="L74" s="90"/>
    </row>
    <row r="75" spans="1:12" s="91" customFormat="1" outlineLevel="2" x14ac:dyDescent="0.25">
      <c r="A75" s="70"/>
      <c r="B75" s="80" t="s">
        <v>68</v>
      </c>
      <c r="C75" s="68" t="s">
        <v>0</v>
      </c>
      <c r="D75" s="110">
        <v>245.12639999999999</v>
      </c>
      <c r="E75" s="64"/>
      <c r="F75" s="73">
        <v>9203.9750400000012</v>
      </c>
      <c r="G75" s="79">
        <v>0</v>
      </c>
      <c r="H75" s="74">
        <f t="shared" si="15"/>
        <v>2256137.2672450561</v>
      </c>
      <c r="I75" s="74">
        <f t="shared" si="16"/>
        <v>0</v>
      </c>
      <c r="J75" s="74">
        <f t="shared" si="17"/>
        <v>2256137.2672450561</v>
      </c>
      <c r="K75" s="89"/>
      <c r="L75" s="90"/>
    </row>
    <row r="76" spans="1:12" s="95" customFormat="1" outlineLevel="2" x14ac:dyDescent="0.25">
      <c r="A76" s="96"/>
      <c r="B76" s="97" t="s">
        <v>86</v>
      </c>
      <c r="C76" s="78" t="s">
        <v>26</v>
      </c>
      <c r="D76" s="69">
        <v>0.96128000000000002</v>
      </c>
      <c r="E76" s="55"/>
      <c r="F76" s="73">
        <v>441600</v>
      </c>
      <c r="G76" s="73">
        <v>0</v>
      </c>
      <c r="H76" s="74">
        <f t="shared" si="15"/>
        <v>424501.24800000002</v>
      </c>
      <c r="I76" s="74">
        <f t="shared" si="16"/>
        <v>0</v>
      </c>
      <c r="J76" s="74">
        <f t="shared" si="17"/>
        <v>424501.24800000002</v>
      </c>
      <c r="K76" s="104"/>
      <c r="L76" s="94"/>
    </row>
    <row r="77" spans="1:12" s="91" customFormat="1" outlineLevel="2" x14ac:dyDescent="0.25">
      <c r="A77" s="83" t="s">
        <v>7</v>
      </c>
      <c r="B77" s="84" t="s">
        <v>92</v>
      </c>
      <c r="C77" s="68" t="s">
        <v>26</v>
      </c>
      <c r="D77" s="111">
        <v>53.069730746046261</v>
      </c>
      <c r="E77" s="64"/>
      <c r="F77" s="79">
        <v>0</v>
      </c>
      <c r="G77" s="73">
        <v>18096</v>
      </c>
      <c r="H77" s="74">
        <f t="shared" si="15"/>
        <v>0</v>
      </c>
      <c r="I77" s="74">
        <f t="shared" si="16"/>
        <v>960349.84758045315</v>
      </c>
      <c r="J77" s="74">
        <f t="shared" si="17"/>
        <v>960349.84758045315</v>
      </c>
      <c r="K77" s="89"/>
      <c r="L77" s="90"/>
    </row>
    <row r="78" spans="1:12" s="91" customFormat="1" outlineLevel="2" x14ac:dyDescent="0.25">
      <c r="A78" s="70"/>
      <c r="B78" s="97" t="s">
        <v>78</v>
      </c>
      <c r="C78" s="78" t="s">
        <v>26</v>
      </c>
      <c r="D78" s="111">
        <v>1.4180621626197976</v>
      </c>
      <c r="E78" s="64"/>
      <c r="F78" s="73">
        <v>73596.873600000006</v>
      </c>
      <c r="G78" s="79">
        <v>0</v>
      </c>
      <c r="H78" s="74">
        <f t="shared" si="15"/>
        <v>104364.94173927189</v>
      </c>
      <c r="I78" s="74">
        <f t="shared" si="16"/>
        <v>0</v>
      </c>
      <c r="J78" s="74">
        <f t="shared" si="17"/>
        <v>104364.94173927189</v>
      </c>
      <c r="K78" s="89"/>
      <c r="L78" s="90"/>
    </row>
    <row r="79" spans="1:12" s="91" customFormat="1" outlineLevel="2" x14ac:dyDescent="0.25">
      <c r="A79" s="70"/>
      <c r="B79" s="97" t="s">
        <v>77</v>
      </c>
      <c r="C79" s="78" t="s">
        <v>26</v>
      </c>
      <c r="D79" s="111">
        <v>2.19636154289004</v>
      </c>
      <c r="E79" s="64"/>
      <c r="F79" s="73">
        <v>73596.873600000006</v>
      </c>
      <c r="G79" s="79">
        <v>0</v>
      </c>
      <c r="H79" s="74">
        <f t="shared" si="15"/>
        <v>161645.34285197928</v>
      </c>
      <c r="I79" s="74">
        <f t="shared" si="16"/>
        <v>0</v>
      </c>
      <c r="J79" s="74">
        <f t="shared" si="17"/>
        <v>161645.34285197928</v>
      </c>
      <c r="K79" s="89"/>
      <c r="L79" s="90"/>
    </row>
    <row r="80" spans="1:12" s="91" customFormat="1" outlineLevel="2" x14ac:dyDescent="0.25">
      <c r="A80" s="70"/>
      <c r="B80" s="97" t="s">
        <v>34</v>
      </c>
      <c r="C80" s="78" t="s">
        <v>26</v>
      </c>
      <c r="D80" s="111">
        <v>10.724877158048022</v>
      </c>
      <c r="E80" s="64"/>
      <c r="F80" s="73">
        <v>73596.873600000006</v>
      </c>
      <c r="G80" s="79">
        <v>0</v>
      </c>
      <c r="H80" s="74">
        <f t="shared" si="15"/>
        <v>789317.42857638758</v>
      </c>
      <c r="I80" s="74">
        <f t="shared" si="16"/>
        <v>0</v>
      </c>
      <c r="J80" s="74">
        <f t="shared" si="17"/>
        <v>789317.42857638758</v>
      </c>
      <c r="K80" s="89"/>
      <c r="L80" s="90"/>
    </row>
    <row r="81" spans="1:12" s="91" customFormat="1" outlineLevel="2" x14ac:dyDescent="0.25">
      <c r="A81" s="70"/>
      <c r="B81" s="97" t="s">
        <v>35</v>
      </c>
      <c r="C81" s="78" t="s">
        <v>26</v>
      </c>
      <c r="D81" s="111">
        <v>10.827624965288361</v>
      </c>
      <c r="E81" s="64"/>
      <c r="F81" s="73">
        <v>73596.873600000006</v>
      </c>
      <c r="G81" s="79">
        <v>0</v>
      </c>
      <c r="H81" s="74">
        <f t="shared" si="15"/>
        <v>796879.34595853195</v>
      </c>
      <c r="I81" s="74">
        <f t="shared" si="16"/>
        <v>0</v>
      </c>
      <c r="J81" s="74">
        <f t="shared" si="17"/>
        <v>796879.34595853195</v>
      </c>
      <c r="K81" s="89"/>
      <c r="L81" s="90"/>
    </row>
    <row r="82" spans="1:12" s="91" customFormat="1" outlineLevel="2" x14ac:dyDescent="0.25">
      <c r="A82" s="70"/>
      <c r="B82" s="97" t="s">
        <v>36</v>
      </c>
      <c r="C82" s="78" t="s">
        <v>26</v>
      </c>
      <c r="D82" s="111">
        <v>19.087856899996613</v>
      </c>
      <c r="E82" s="64"/>
      <c r="F82" s="73">
        <v>73596.873600000006</v>
      </c>
      <c r="G82" s="79">
        <v>0</v>
      </c>
      <c r="H82" s="74">
        <f t="shared" si="15"/>
        <v>1404806.5915639387</v>
      </c>
      <c r="I82" s="74">
        <f t="shared" si="16"/>
        <v>0</v>
      </c>
      <c r="J82" s="74">
        <f t="shared" si="17"/>
        <v>1404806.5915639387</v>
      </c>
      <c r="K82" s="89"/>
      <c r="L82" s="90"/>
    </row>
    <row r="83" spans="1:12" s="91" customFormat="1" outlineLevel="2" x14ac:dyDescent="0.25">
      <c r="A83" s="70"/>
      <c r="B83" s="97" t="s">
        <v>37</v>
      </c>
      <c r="C83" s="78" t="s">
        <v>26</v>
      </c>
      <c r="D83" s="111">
        <v>8.8149480172034274</v>
      </c>
      <c r="E83" s="64"/>
      <c r="F83" s="73">
        <v>73596.873600000006</v>
      </c>
      <c r="G83" s="79">
        <v>0</v>
      </c>
      <c r="H83" s="74">
        <f t="shared" si="15"/>
        <v>648752.61501269136</v>
      </c>
      <c r="I83" s="74">
        <f t="shared" si="16"/>
        <v>0</v>
      </c>
      <c r="J83" s="74">
        <f t="shared" si="17"/>
        <v>648752.61501269136</v>
      </c>
      <c r="K83" s="89"/>
      <c r="L83" s="90"/>
    </row>
    <row r="84" spans="1:12" s="91" customFormat="1" outlineLevel="2" x14ac:dyDescent="0.25">
      <c r="A84" s="70"/>
      <c r="B84" s="97" t="s">
        <v>75</v>
      </c>
      <c r="C84" s="78" t="s">
        <v>26</v>
      </c>
      <c r="D84" s="111">
        <v>3.2492722408479807E-2</v>
      </c>
      <c r="E84" s="64"/>
      <c r="F84" s="79">
        <v>5500</v>
      </c>
      <c r="G84" s="79">
        <v>0</v>
      </c>
      <c r="H84" s="74">
        <f t="shared" si="15"/>
        <v>178.70997324663895</v>
      </c>
      <c r="I84" s="74">
        <f t="shared" si="16"/>
        <v>0</v>
      </c>
      <c r="J84" s="74">
        <f t="shared" si="17"/>
        <v>178.70997324663895</v>
      </c>
      <c r="K84" s="89"/>
      <c r="L84" s="90"/>
    </row>
    <row r="85" spans="1:12" s="91" customFormat="1" outlineLevel="2" x14ac:dyDescent="0.25">
      <c r="A85" s="70"/>
      <c r="B85" s="97" t="s">
        <v>76</v>
      </c>
      <c r="C85" s="78" t="s">
        <v>26</v>
      </c>
      <c r="D85" s="111">
        <v>0.14000000000000001</v>
      </c>
      <c r="E85" s="64"/>
      <c r="F85" s="79">
        <v>5500</v>
      </c>
      <c r="G85" s="79">
        <v>0</v>
      </c>
      <c r="H85" s="74">
        <f t="shared" si="15"/>
        <v>770.00000000000011</v>
      </c>
      <c r="I85" s="74">
        <f t="shared" si="16"/>
        <v>0</v>
      </c>
      <c r="J85" s="74">
        <f t="shared" si="17"/>
        <v>770.00000000000011</v>
      </c>
      <c r="K85" s="89"/>
      <c r="L85" s="90"/>
    </row>
    <row r="86" spans="1:12" s="37" customFormat="1" ht="13.5" outlineLevel="1" x14ac:dyDescent="0.25">
      <c r="A86" s="16" t="s">
        <v>88</v>
      </c>
      <c r="B86" s="32" t="s">
        <v>93</v>
      </c>
      <c r="C86" s="33" t="s">
        <v>0</v>
      </c>
      <c r="D86" s="51">
        <v>334.58</v>
      </c>
      <c r="E86" s="52"/>
      <c r="F86" s="53"/>
      <c r="G86" s="53"/>
      <c r="H86" s="53">
        <f t="shared" ref="H86:I86" si="18">SUM(H87:H94)</f>
        <v>6853640.1419448648</v>
      </c>
      <c r="I86" s="53">
        <f t="shared" si="18"/>
        <v>2768052.8671591133</v>
      </c>
      <c r="J86" s="53">
        <f>SUM(J87:J94)</f>
        <v>9621693.0091039799</v>
      </c>
      <c r="K86" s="19"/>
      <c r="L86" s="36"/>
    </row>
    <row r="87" spans="1:12" s="91" customFormat="1" outlineLevel="2" x14ac:dyDescent="0.25">
      <c r="A87" s="83" t="s">
        <v>8</v>
      </c>
      <c r="B87" s="84" t="s">
        <v>97</v>
      </c>
      <c r="C87" s="68" t="s">
        <v>0</v>
      </c>
      <c r="D87" s="72">
        <v>334.58</v>
      </c>
      <c r="E87" s="64"/>
      <c r="F87" s="73">
        <v>61.9392</v>
      </c>
      <c r="G87" s="73">
        <v>5560.0992000000006</v>
      </c>
      <c r="H87" s="74">
        <f t="shared" ref="H87:H103" si="19">D87*F87</f>
        <v>20723.617535999998</v>
      </c>
      <c r="I87" s="74">
        <f t="shared" ref="I87:I103" si="20">D87*G87</f>
        <v>1860297.990336</v>
      </c>
      <c r="J87" s="74">
        <f t="shared" ref="J87:J103" si="21">H87+I87</f>
        <v>1881021.607872</v>
      </c>
      <c r="K87" s="89"/>
      <c r="L87" s="90"/>
    </row>
    <row r="88" spans="1:12" s="91" customFormat="1" ht="11.25" customHeight="1" outlineLevel="2" x14ac:dyDescent="0.25">
      <c r="A88" s="83"/>
      <c r="B88" s="80" t="s">
        <v>68</v>
      </c>
      <c r="C88" s="68" t="s">
        <v>0</v>
      </c>
      <c r="D88" s="72">
        <v>341.27159999999998</v>
      </c>
      <c r="E88" s="64"/>
      <c r="F88" s="73">
        <v>9203.9750400000012</v>
      </c>
      <c r="G88" s="79">
        <v>0</v>
      </c>
      <c r="H88" s="74">
        <f t="shared" si="19"/>
        <v>3141055.2882608641</v>
      </c>
      <c r="I88" s="74">
        <f t="shared" si="20"/>
        <v>0</v>
      </c>
      <c r="J88" s="74">
        <f t="shared" si="21"/>
        <v>3141055.2882608641</v>
      </c>
      <c r="K88" s="89"/>
      <c r="L88" s="90"/>
    </row>
    <row r="89" spans="1:12" s="91" customFormat="1" outlineLevel="2" x14ac:dyDescent="0.25">
      <c r="A89" s="83" t="s">
        <v>7</v>
      </c>
      <c r="B89" s="84" t="s">
        <v>92</v>
      </c>
      <c r="C89" s="68" t="s">
        <v>26</v>
      </c>
      <c r="D89" s="72">
        <v>50.163288949111021</v>
      </c>
      <c r="E89" s="64"/>
      <c r="F89" s="79">
        <v>0</v>
      </c>
      <c r="G89" s="73">
        <v>18096</v>
      </c>
      <c r="H89" s="74">
        <f t="shared" si="19"/>
        <v>0</v>
      </c>
      <c r="I89" s="74">
        <f t="shared" si="20"/>
        <v>907754.87682311307</v>
      </c>
      <c r="J89" s="74">
        <f t="shared" si="21"/>
        <v>907754.87682311307</v>
      </c>
      <c r="K89" s="89"/>
      <c r="L89" s="90"/>
    </row>
    <row r="90" spans="1:12" s="91" customFormat="1" outlineLevel="2" x14ac:dyDescent="0.25">
      <c r="A90" s="70"/>
      <c r="B90" s="97" t="s">
        <v>77</v>
      </c>
      <c r="C90" s="78" t="s">
        <v>26</v>
      </c>
      <c r="D90" s="111">
        <v>1.060952552763667</v>
      </c>
      <c r="E90" s="64"/>
      <c r="F90" s="73">
        <v>73596.873600000006</v>
      </c>
      <c r="G90" s="79">
        <v>0</v>
      </c>
      <c r="H90" s="74">
        <f t="shared" si="19"/>
        <v>78082.790921344931</v>
      </c>
      <c r="I90" s="74">
        <f t="shared" si="20"/>
        <v>0</v>
      </c>
      <c r="J90" s="74">
        <f t="shared" si="21"/>
        <v>78082.790921344931</v>
      </c>
      <c r="K90" s="89"/>
      <c r="L90" s="90"/>
    </row>
    <row r="91" spans="1:12" s="91" customFormat="1" outlineLevel="2" x14ac:dyDescent="0.25">
      <c r="A91" s="70"/>
      <c r="B91" s="97" t="s">
        <v>34</v>
      </c>
      <c r="C91" s="78" t="s">
        <v>26</v>
      </c>
      <c r="D91" s="111">
        <v>0.84348111695694239</v>
      </c>
      <c r="E91" s="64"/>
      <c r="F91" s="73">
        <v>73596.873600000006</v>
      </c>
      <c r="G91" s="79">
        <v>0</v>
      </c>
      <c r="H91" s="74">
        <f t="shared" si="19"/>
        <v>62077.57314866691</v>
      </c>
      <c r="I91" s="74">
        <f t="shared" si="20"/>
        <v>0</v>
      </c>
      <c r="J91" s="74">
        <f t="shared" si="21"/>
        <v>62077.57314866691</v>
      </c>
      <c r="K91" s="89"/>
      <c r="L91" s="90"/>
    </row>
    <row r="92" spans="1:12" s="91" customFormat="1" outlineLevel="2" x14ac:dyDescent="0.25">
      <c r="A92" s="70"/>
      <c r="B92" s="97" t="s">
        <v>35</v>
      </c>
      <c r="C92" s="78" t="s">
        <v>26</v>
      </c>
      <c r="D92" s="111">
        <v>46.563091503386538</v>
      </c>
      <c r="E92" s="64"/>
      <c r="F92" s="73">
        <v>73596.873600000006</v>
      </c>
      <c r="G92" s="79">
        <v>0</v>
      </c>
      <c r="H92" s="74">
        <f t="shared" si="19"/>
        <v>3426897.9597999733</v>
      </c>
      <c r="I92" s="74">
        <f t="shared" si="20"/>
        <v>0</v>
      </c>
      <c r="J92" s="74">
        <f t="shared" si="21"/>
        <v>3426897.9597999733</v>
      </c>
      <c r="K92" s="89"/>
      <c r="L92" s="90"/>
    </row>
    <row r="93" spans="1:12" s="91" customFormat="1" outlineLevel="2" x14ac:dyDescent="0.25">
      <c r="A93" s="70"/>
      <c r="B93" s="97" t="s">
        <v>90</v>
      </c>
      <c r="C93" s="78" t="s">
        <v>26</v>
      </c>
      <c r="D93" s="111">
        <v>1.1009262230890178</v>
      </c>
      <c r="E93" s="64"/>
      <c r="F93" s="73">
        <v>73596.873600000006</v>
      </c>
      <c r="G93" s="79">
        <v>0</v>
      </c>
      <c r="H93" s="74">
        <f t="shared" si="19"/>
        <v>81024.728083607843</v>
      </c>
      <c r="I93" s="74">
        <f t="shared" si="20"/>
        <v>0</v>
      </c>
      <c r="J93" s="74">
        <f t="shared" si="21"/>
        <v>81024.728083607843</v>
      </c>
      <c r="K93" s="89"/>
      <c r="L93" s="90"/>
    </row>
    <row r="94" spans="1:12" s="91" customFormat="1" outlineLevel="2" x14ac:dyDescent="0.25">
      <c r="A94" s="70"/>
      <c r="B94" s="97" t="s">
        <v>36</v>
      </c>
      <c r="C94" s="78" t="s">
        <v>26</v>
      </c>
      <c r="D94" s="111">
        <v>0.5948375529148523</v>
      </c>
      <c r="E94" s="64"/>
      <c r="F94" s="73">
        <v>73596.873600000006</v>
      </c>
      <c r="G94" s="79">
        <v>0</v>
      </c>
      <c r="H94" s="74">
        <f t="shared" si="19"/>
        <v>43778.184194407702</v>
      </c>
      <c r="I94" s="74">
        <f t="shared" si="20"/>
        <v>0</v>
      </c>
      <c r="J94" s="74">
        <f t="shared" si="21"/>
        <v>43778.184194407702</v>
      </c>
      <c r="K94" s="89"/>
      <c r="L94" s="90"/>
    </row>
    <row r="95" spans="1:12" s="113" customFormat="1" ht="13.5" outlineLevel="1" x14ac:dyDescent="0.25">
      <c r="A95" s="16" t="s">
        <v>99</v>
      </c>
      <c r="B95" s="32" t="s">
        <v>111</v>
      </c>
      <c r="C95" s="33" t="s">
        <v>0</v>
      </c>
      <c r="D95" s="51">
        <v>4.5</v>
      </c>
      <c r="E95" s="52"/>
      <c r="F95" s="53"/>
      <c r="G95" s="53"/>
      <c r="H95" s="53">
        <f t="shared" ref="H95:I95" si="22">SUM(H96:H103)</f>
        <v>96279.230108880016</v>
      </c>
      <c r="I95" s="53">
        <f t="shared" si="22"/>
        <v>85285.630799999999</v>
      </c>
      <c r="J95" s="53">
        <f>SUM(J96:J103)</f>
        <v>181564.86090888001</v>
      </c>
      <c r="K95" s="19"/>
      <c r="L95" s="91"/>
    </row>
    <row r="96" spans="1:12" s="91" customFormat="1" outlineLevel="2" x14ac:dyDescent="0.25">
      <c r="A96" s="83" t="s">
        <v>8</v>
      </c>
      <c r="B96" s="84" t="s">
        <v>101</v>
      </c>
      <c r="C96" s="68" t="s">
        <v>0</v>
      </c>
      <c r="D96" s="72">
        <v>4.5</v>
      </c>
      <c r="E96" s="64"/>
      <c r="F96" s="79">
        <v>0</v>
      </c>
      <c r="G96" s="79">
        <v>16000</v>
      </c>
      <c r="H96" s="74">
        <f t="shared" si="19"/>
        <v>0</v>
      </c>
      <c r="I96" s="74">
        <f t="shared" si="20"/>
        <v>72000</v>
      </c>
      <c r="J96" s="74">
        <f t="shared" si="21"/>
        <v>72000</v>
      </c>
      <c r="K96" s="89"/>
      <c r="L96" s="90"/>
    </row>
    <row r="97" spans="1:12" s="91" customFormat="1" outlineLevel="2" x14ac:dyDescent="0.25">
      <c r="A97" s="83"/>
      <c r="B97" s="80" t="s">
        <v>68</v>
      </c>
      <c r="C97" s="68" t="s">
        <v>0</v>
      </c>
      <c r="D97" s="112">
        <v>4.59</v>
      </c>
      <c r="E97" s="64"/>
      <c r="F97" s="73">
        <v>9203.9750400000012</v>
      </c>
      <c r="G97" s="79">
        <v>0</v>
      </c>
      <c r="H97" s="74">
        <f t="shared" si="19"/>
        <v>42246.245433600001</v>
      </c>
      <c r="I97" s="74">
        <f t="shared" si="20"/>
        <v>0</v>
      </c>
      <c r="J97" s="74">
        <f t="shared" si="21"/>
        <v>42246.245433600001</v>
      </c>
      <c r="K97" s="89"/>
      <c r="L97" s="90"/>
    </row>
    <row r="98" spans="1:12" s="95" customFormat="1" outlineLevel="2" x14ac:dyDescent="0.25">
      <c r="A98" s="96" t="s">
        <v>7</v>
      </c>
      <c r="B98" s="98" t="s">
        <v>98</v>
      </c>
      <c r="C98" s="78" t="s">
        <v>26</v>
      </c>
      <c r="D98" s="101">
        <v>0.73417500000000002</v>
      </c>
      <c r="E98" s="55"/>
      <c r="F98" s="73">
        <v>0</v>
      </c>
      <c r="G98" s="73">
        <v>18096</v>
      </c>
      <c r="H98" s="74">
        <f t="shared" si="19"/>
        <v>0</v>
      </c>
      <c r="I98" s="74">
        <f t="shared" si="20"/>
        <v>13285.630800000001</v>
      </c>
      <c r="J98" s="74">
        <f t="shared" si="21"/>
        <v>13285.630800000001</v>
      </c>
      <c r="K98" s="114"/>
      <c r="L98" s="94"/>
    </row>
    <row r="99" spans="1:12" s="91" customFormat="1" outlineLevel="2" x14ac:dyDescent="0.25">
      <c r="A99" s="70"/>
      <c r="B99" s="97" t="s">
        <v>100</v>
      </c>
      <c r="C99" s="78" t="s">
        <v>26</v>
      </c>
      <c r="D99" s="111">
        <v>3.7574999999999997E-2</v>
      </c>
      <c r="E99" s="64"/>
      <c r="F99" s="73">
        <v>73596.873600000006</v>
      </c>
      <c r="G99" s="79">
        <v>0</v>
      </c>
      <c r="H99" s="74">
        <f t="shared" si="19"/>
        <v>2765.4025255199999</v>
      </c>
      <c r="I99" s="74">
        <f t="shared" si="20"/>
        <v>0</v>
      </c>
      <c r="J99" s="74">
        <f t="shared" si="21"/>
        <v>2765.4025255199999</v>
      </c>
      <c r="K99" s="89"/>
      <c r="L99" s="90"/>
    </row>
    <row r="100" spans="1:12" s="91" customFormat="1" outlineLevel="2" x14ac:dyDescent="0.25">
      <c r="A100" s="70"/>
      <c r="B100" s="97" t="s">
        <v>77</v>
      </c>
      <c r="C100" s="78" t="s">
        <v>26</v>
      </c>
      <c r="D100" s="111">
        <v>0.14879999999999999</v>
      </c>
      <c r="E100" s="64"/>
      <c r="F100" s="73">
        <v>73596.873600000006</v>
      </c>
      <c r="G100" s="79">
        <v>0</v>
      </c>
      <c r="H100" s="74">
        <f t="shared" si="19"/>
        <v>10951.21479168</v>
      </c>
      <c r="I100" s="74">
        <f t="shared" si="20"/>
        <v>0</v>
      </c>
      <c r="J100" s="74">
        <f t="shared" si="21"/>
        <v>10951.21479168</v>
      </c>
      <c r="K100" s="89"/>
      <c r="L100" s="90"/>
    </row>
    <row r="101" spans="1:12" s="91" customFormat="1" outlineLevel="2" x14ac:dyDescent="0.25">
      <c r="A101" s="70"/>
      <c r="B101" s="97" t="s">
        <v>34</v>
      </c>
      <c r="C101" s="78" t="s">
        <v>26</v>
      </c>
      <c r="D101" s="111">
        <v>3.5025000000000001E-2</v>
      </c>
      <c r="E101" s="64"/>
      <c r="F101" s="73">
        <v>73596.873600000006</v>
      </c>
      <c r="G101" s="79">
        <v>0</v>
      </c>
      <c r="H101" s="74">
        <f t="shared" si="19"/>
        <v>2577.7304978400002</v>
      </c>
      <c r="I101" s="74">
        <f t="shared" si="20"/>
        <v>0</v>
      </c>
      <c r="J101" s="74">
        <f t="shared" si="21"/>
        <v>2577.7304978400002</v>
      </c>
      <c r="K101" s="89"/>
      <c r="L101" s="90"/>
    </row>
    <row r="102" spans="1:12" s="91" customFormat="1" outlineLevel="2" x14ac:dyDescent="0.25">
      <c r="A102" s="70"/>
      <c r="B102" s="97" t="s">
        <v>35</v>
      </c>
      <c r="C102" s="78" t="s">
        <v>26</v>
      </c>
      <c r="D102" s="111">
        <v>0.34972500000000001</v>
      </c>
      <c r="E102" s="64"/>
      <c r="F102" s="73">
        <v>73596.873600000006</v>
      </c>
      <c r="G102" s="79">
        <v>0</v>
      </c>
      <c r="H102" s="74">
        <f t="shared" si="19"/>
        <v>25738.666619760003</v>
      </c>
      <c r="I102" s="74">
        <f t="shared" si="20"/>
        <v>0</v>
      </c>
      <c r="J102" s="74">
        <f t="shared" si="21"/>
        <v>25738.666619760003</v>
      </c>
      <c r="K102" s="89"/>
      <c r="L102" s="90"/>
    </row>
    <row r="103" spans="1:12" s="91" customFormat="1" outlineLevel="2" x14ac:dyDescent="0.25">
      <c r="A103" s="70"/>
      <c r="B103" s="97" t="s">
        <v>36</v>
      </c>
      <c r="C103" s="78" t="s">
        <v>26</v>
      </c>
      <c r="D103" s="111">
        <v>0.16305</v>
      </c>
      <c r="E103" s="64"/>
      <c r="F103" s="73">
        <v>73596.873600000006</v>
      </c>
      <c r="G103" s="79">
        <v>0</v>
      </c>
      <c r="H103" s="74">
        <f t="shared" si="19"/>
        <v>11999.970240480001</v>
      </c>
      <c r="I103" s="74">
        <f t="shared" si="20"/>
        <v>0</v>
      </c>
      <c r="J103" s="74">
        <f t="shared" si="21"/>
        <v>11999.970240480001</v>
      </c>
      <c r="K103" s="89"/>
      <c r="L103" s="90"/>
    </row>
    <row r="104" spans="1:12" s="43" customFormat="1" ht="13.5" x14ac:dyDescent="0.25">
      <c r="A104" s="29" t="s">
        <v>59</v>
      </c>
      <c r="B104" s="30" t="s">
        <v>83</v>
      </c>
      <c r="C104" s="24" t="s">
        <v>16</v>
      </c>
      <c r="D104" s="49">
        <v>1056.4000000000001</v>
      </c>
      <c r="E104" s="49"/>
      <c r="F104" s="50"/>
      <c r="G104" s="50"/>
      <c r="H104" s="50">
        <f t="shared" ref="H104:J104" si="23">SUM(H105:H107)</f>
        <v>1243953.2560000001</v>
      </c>
      <c r="I104" s="50">
        <f t="shared" si="23"/>
        <v>1371071.9808000005</v>
      </c>
      <c r="J104" s="50">
        <f t="shared" si="23"/>
        <v>2615025.2368000005</v>
      </c>
      <c r="K104" s="31"/>
      <c r="L104" s="42"/>
    </row>
    <row r="105" spans="1:12" s="91" customFormat="1" outlineLevel="1" x14ac:dyDescent="0.25">
      <c r="A105" s="83" t="s">
        <v>8</v>
      </c>
      <c r="B105" s="98" t="s">
        <v>82</v>
      </c>
      <c r="C105" s="78" t="s">
        <v>16</v>
      </c>
      <c r="D105" s="112">
        <v>1056.4000000000001</v>
      </c>
      <c r="E105" s="64"/>
      <c r="F105" s="79">
        <v>0</v>
      </c>
      <c r="G105" s="79">
        <v>1297.8720000000003</v>
      </c>
      <c r="H105" s="74">
        <f t="shared" ref="H105:H107" si="24">D105*F105</f>
        <v>0</v>
      </c>
      <c r="I105" s="74">
        <f t="shared" ref="I105:I107" si="25">D105*G105</f>
        <v>1371071.9808000005</v>
      </c>
      <c r="J105" s="74">
        <f t="shared" ref="J105:J107" si="26">H105+I105</f>
        <v>1371071.9808000005</v>
      </c>
      <c r="K105" s="89"/>
      <c r="L105" s="90"/>
    </row>
    <row r="106" spans="1:12" s="82" customFormat="1" outlineLevel="1" x14ac:dyDescent="0.25">
      <c r="A106" s="70"/>
      <c r="B106" s="97" t="s">
        <v>96</v>
      </c>
      <c r="C106" s="78" t="s">
        <v>103</v>
      </c>
      <c r="D106" s="112">
        <v>369.74</v>
      </c>
      <c r="E106" s="64"/>
      <c r="F106" s="79">
        <v>350.48</v>
      </c>
      <c r="G106" s="79">
        <v>0</v>
      </c>
      <c r="H106" s="74">
        <f t="shared" si="24"/>
        <v>129586.47520000002</v>
      </c>
      <c r="I106" s="74">
        <f t="shared" si="25"/>
        <v>0</v>
      </c>
      <c r="J106" s="74">
        <f t="shared" si="26"/>
        <v>129586.47520000002</v>
      </c>
      <c r="K106" s="80"/>
      <c r="L106" s="81"/>
    </row>
    <row r="107" spans="1:12" s="82" customFormat="1" outlineLevel="1" x14ac:dyDescent="0.25">
      <c r="A107" s="70"/>
      <c r="B107" s="97" t="s">
        <v>84</v>
      </c>
      <c r="C107" s="78" t="s">
        <v>16</v>
      </c>
      <c r="D107" s="112">
        <v>2429.7199999999998</v>
      </c>
      <c r="E107" s="64"/>
      <c r="F107" s="79">
        <v>458.6400000000001</v>
      </c>
      <c r="G107" s="79">
        <v>0</v>
      </c>
      <c r="H107" s="74">
        <f t="shared" si="24"/>
        <v>1114366.7808000001</v>
      </c>
      <c r="I107" s="74">
        <f t="shared" si="25"/>
        <v>0</v>
      </c>
      <c r="J107" s="74">
        <f t="shared" si="26"/>
        <v>1114366.7808000001</v>
      </c>
      <c r="K107" s="80"/>
      <c r="L107" s="81"/>
    </row>
    <row r="108" spans="1:12" ht="15.75" x14ac:dyDescent="0.25">
      <c r="A108" s="1"/>
      <c r="D108" s="56"/>
      <c r="E108" s="57"/>
      <c r="F108" s="56"/>
      <c r="G108" s="58"/>
      <c r="H108" s="58"/>
      <c r="I108" s="59" t="s">
        <v>102</v>
      </c>
      <c r="J108" s="60">
        <f>SUM(J11:J14)+SUM(J16:J33)+SUM(J36:J52)+SUM(J54:J72)+SUM(J74:J85)+SUM(J87:J94)+SUM(J105:J107)+SUM(J96:J103)</f>
        <v>107185602.20460768</v>
      </c>
      <c r="K108" s="62"/>
      <c r="L108" s="1"/>
    </row>
    <row r="109" spans="1:12" x14ac:dyDescent="0.25">
      <c r="A109" s="1"/>
      <c r="D109" s="9"/>
      <c r="F109" s="9"/>
      <c r="G109" s="1"/>
      <c r="H109" s="1"/>
      <c r="I109" s="1"/>
      <c r="J109" s="1"/>
      <c r="L109" s="1"/>
    </row>
    <row r="110" spans="1:12" x14ac:dyDescent="0.25">
      <c r="K110" s="62"/>
    </row>
    <row r="112" spans="1:12" x14ac:dyDescent="0.25">
      <c r="K112" s="62"/>
    </row>
    <row r="113" spans="1:12" s="82" customFormat="1" x14ac:dyDescent="0.25">
      <c r="A113" s="115"/>
      <c r="C113" s="116"/>
      <c r="D113" s="117"/>
      <c r="E113" s="10"/>
      <c r="F113" s="118"/>
      <c r="G113" s="118"/>
      <c r="H113" s="118"/>
      <c r="I113" s="118"/>
      <c r="J113" s="118"/>
      <c r="L113" s="81"/>
    </row>
    <row r="114" spans="1:12" s="82" customFormat="1" x14ac:dyDescent="0.25">
      <c r="A114" s="115"/>
      <c r="C114" s="116"/>
      <c r="D114" s="117"/>
      <c r="E114" s="10"/>
      <c r="F114" s="118"/>
      <c r="G114" s="118"/>
      <c r="H114" s="118"/>
      <c r="I114" s="118"/>
      <c r="J114" s="118"/>
      <c r="L114" s="81"/>
    </row>
    <row r="115" spans="1:12" s="82" customFormat="1" x14ac:dyDescent="0.25">
      <c r="A115" s="115"/>
      <c r="C115" s="116"/>
      <c r="D115" s="117"/>
      <c r="E115" s="10"/>
      <c r="F115" s="118"/>
      <c r="G115" s="118"/>
      <c r="H115" s="118"/>
      <c r="I115" s="118"/>
      <c r="J115" s="118"/>
      <c r="L115" s="81"/>
    </row>
    <row r="116" spans="1:12" s="82" customFormat="1" x14ac:dyDescent="0.25">
      <c r="A116" s="115"/>
      <c r="C116" s="116"/>
      <c r="D116" s="117"/>
      <c r="E116" s="10"/>
      <c r="F116" s="118"/>
      <c r="G116" s="118"/>
      <c r="H116" s="118"/>
      <c r="I116" s="118"/>
      <c r="J116" s="118"/>
      <c r="L116" s="81"/>
    </row>
    <row r="117" spans="1:12" s="82" customFormat="1" x14ac:dyDescent="0.25">
      <c r="A117" s="115"/>
      <c r="C117" s="116"/>
      <c r="D117" s="117"/>
      <c r="E117" s="10"/>
      <c r="F117" s="118"/>
      <c r="G117" s="118"/>
      <c r="H117" s="118"/>
      <c r="I117" s="118"/>
      <c r="J117" s="118"/>
      <c r="L117" s="81"/>
    </row>
    <row r="118" spans="1:12" s="82" customFormat="1" x14ac:dyDescent="0.25">
      <c r="A118" s="115"/>
      <c r="C118" s="116"/>
      <c r="D118" s="117"/>
      <c r="E118" s="10"/>
      <c r="F118" s="118"/>
      <c r="G118" s="118"/>
      <c r="H118" s="118"/>
      <c r="I118" s="118"/>
      <c r="J118" s="118"/>
      <c r="L118" s="81"/>
    </row>
    <row r="119" spans="1:12" s="82" customFormat="1" x14ac:dyDescent="0.25">
      <c r="A119" s="115"/>
      <c r="C119" s="116"/>
      <c r="D119" s="117"/>
      <c r="E119" s="10"/>
      <c r="F119" s="118"/>
      <c r="G119" s="118"/>
      <c r="H119" s="118"/>
      <c r="I119" s="118"/>
      <c r="J119" s="118"/>
      <c r="L119" s="81"/>
    </row>
    <row r="120" spans="1:12" s="82" customFormat="1" x14ac:dyDescent="0.25">
      <c r="A120" s="115"/>
      <c r="C120" s="116"/>
      <c r="D120" s="117"/>
      <c r="E120" s="10"/>
      <c r="F120" s="118"/>
      <c r="G120" s="118"/>
      <c r="H120" s="118"/>
      <c r="I120" s="118"/>
      <c r="J120" s="118"/>
      <c r="L120" s="81"/>
    </row>
    <row r="121" spans="1:12" s="82" customFormat="1" x14ac:dyDescent="0.25">
      <c r="A121" s="115"/>
      <c r="C121" s="116"/>
      <c r="D121" s="117"/>
      <c r="E121" s="10"/>
      <c r="F121" s="118"/>
      <c r="G121" s="118"/>
      <c r="H121" s="118"/>
      <c r="I121" s="118"/>
      <c r="J121" s="118"/>
      <c r="L121" s="81"/>
    </row>
    <row r="122" spans="1:12" s="82" customFormat="1" x14ac:dyDescent="0.25">
      <c r="A122" s="115"/>
      <c r="C122" s="116"/>
      <c r="D122" s="117"/>
      <c r="E122" s="10"/>
      <c r="F122" s="118"/>
      <c r="G122" s="118"/>
      <c r="H122" s="118"/>
      <c r="I122" s="118"/>
      <c r="J122" s="118"/>
      <c r="L122" s="81"/>
    </row>
    <row r="123" spans="1:12" s="82" customFormat="1" x14ac:dyDescent="0.25">
      <c r="A123" s="115"/>
      <c r="C123" s="116"/>
      <c r="D123" s="117"/>
      <c r="E123" s="10"/>
      <c r="F123" s="118"/>
      <c r="G123" s="118"/>
      <c r="H123" s="118"/>
      <c r="I123" s="118"/>
      <c r="J123" s="118"/>
      <c r="L123" s="81"/>
    </row>
    <row r="124" spans="1:12" s="82" customFormat="1" x14ac:dyDescent="0.25">
      <c r="A124" s="115"/>
      <c r="C124" s="116"/>
      <c r="D124" s="117"/>
      <c r="E124" s="10"/>
      <c r="F124" s="118"/>
      <c r="G124" s="118"/>
      <c r="H124" s="118"/>
      <c r="I124" s="118"/>
      <c r="J124" s="118"/>
      <c r="L124" s="81"/>
    </row>
    <row r="125" spans="1:12" s="82" customFormat="1" x14ac:dyDescent="0.25">
      <c r="A125" s="115"/>
      <c r="C125" s="116"/>
      <c r="D125" s="117"/>
      <c r="E125" s="10"/>
      <c r="F125" s="118"/>
      <c r="G125" s="118"/>
      <c r="H125" s="118"/>
      <c r="I125" s="118"/>
      <c r="J125" s="118"/>
      <c r="L125" s="81"/>
    </row>
    <row r="126" spans="1:12" s="82" customFormat="1" x14ac:dyDescent="0.25">
      <c r="A126" s="115"/>
      <c r="C126" s="116"/>
      <c r="D126" s="117"/>
      <c r="E126" s="10"/>
      <c r="F126" s="118"/>
      <c r="G126" s="118"/>
      <c r="H126" s="118"/>
      <c r="I126" s="118"/>
      <c r="J126" s="118"/>
      <c r="L126" s="81"/>
    </row>
    <row r="127" spans="1:12" s="82" customFormat="1" x14ac:dyDescent="0.25">
      <c r="A127" s="115"/>
      <c r="C127" s="116"/>
      <c r="D127" s="117"/>
      <c r="E127" s="10"/>
      <c r="F127" s="118"/>
      <c r="G127" s="118"/>
      <c r="H127" s="118"/>
      <c r="I127" s="118"/>
      <c r="J127" s="118"/>
      <c r="L127" s="81"/>
    </row>
    <row r="128" spans="1:12" s="82" customFormat="1" x14ac:dyDescent="0.25">
      <c r="A128" s="115"/>
      <c r="C128" s="116"/>
      <c r="D128" s="117"/>
      <c r="E128" s="10"/>
      <c r="F128" s="118"/>
      <c r="G128" s="118"/>
      <c r="H128" s="118"/>
      <c r="I128" s="118"/>
      <c r="J128" s="118"/>
      <c r="L128" s="81"/>
    </row>
    <row r="129" spans="1:12" s="82" customFormat="1" x14ac:dyDescent="0.25">
      <c r="A129" s="115"/>
      <c r="C129" s="116"/>
      <c r="D129" s="117"/>
      <c r="E129" s="10"/>
      <c r="F129" s="118"/>
      <c r="G129" s="118"/>
      <c r="H129" s="118"/>
      <c r="I129" s="118"/>
      <c r="J129" s="118"/>
      <c r="L129" s="81"/>
    </row>
    <row r="130" spans="1:12" s="82" customFormat="1" x14ac:dyDescent="0.25">
      <c r="A130" s="115"/>
      <c r="C130" s="116"/>
      <c r="D130" s="117"/>
      <c r="E130" s="10"/>
      <c r="F130" s="118"/>
      <c r="G130" s="118"/>
      <c r="H130" s="118"/>
      <c r="I130" s="118"/>
      <c r="J130" s="118"/>
      <c r="L130" s="81"/>
    </row>
    <row r="131" spans="1:12" s="82" customFormat="1" x14ac:dyDescent="0.25">
      <c r="A131" s="115"/>
      <c r="C131" s="116"/>
      <c r="D131" s="117"/>
      <c r="E131" s="10"/>
      <c r="F131" s="118"/>
      <c r="G131" s="118"/>
      <c r="H131" s="118"/>
      <c r="I131" s="118"/>
      <c r="J131" s="118"/>
      <c r="L131" s="81"/>
    </row>
    <row r="132" spans="1:12" s="82" customFormat="1" x14ac:dyDescent="0.25">
      <c r="A132" s="115"/>
      <c r="C132" s="116"/>
      <c r="D132" s="117"/>
      <c r="E132" s="10"/>
      <c r="F132" s="118"/>
      <c r="G132" s="118"/>
      <c r="H132" s="118"/>
      <c r="I132" s="118"/>
      <c r="J132" s="118"/>
      <c r="L132" s="81"/>
    </row>
  </sheetData>
  <mergeCells count="3">
    <mergeCell ref="A1:D1"/>
    <mergeCell ref="A2:D2"/>
    <mergeCell ref="A3:D3"/>
  </mergeCells>
  <phoneticPr fontId="2" type="noConversion"/>
  <pageMargins left="0.39370078740157483" right="0.19685039370078741" top="0.39370078740157483" bottom="0.19685039370078741" header="0.51181102362204722" footer="0.15748031496062992"/>
  <pageSetup paperSize="8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Розанов Дмитрий Юрьевич</dc:creator>
  <cp:lastModifiedBy>Багалей Юрий Александрович</cp:lastModifiedBy>
  <cp:lastPrinted>2024-05-20T08:55:21Z</cp:lastPrinted>
  <dcterms:created xsi:type="dcterms:W3CDTF">2015-06-05T18:19:34Z</dcterms:created>
  <dcterms:modified xsi:type="dcterms:W3CDTF">2025-06-27T12:46:00Z</dcterms:modified>
</cp:coreProperties>
</file>